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6608" windowHeight="7560"/>
  </bookViews>
  <sheets>
    <sheet name="สรุป" sheetId="1" r:id="rId1"/>
    <sheet name="ไตรมาส1" sheetId="3" r:id="rId2"/>
  </sheets>
  <definedNames>
    <definedName name="_xlnm.Print_Titles" localSheetId="1">ไตรมาส1!$2:$4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E21" i="1"/>
  <c r="D21" i="1"/>
  <c r="J18" i="3"/>
  <c r="J19" i="3"/>
  <c r="J20" i="3"/>
  <c r="J21" i="3"/>
  <c r="F9" i="1"/>
  <c r="F10" i="1"/>
  <c r="F11" i="1"/>
  <c r="F12" i="1"/>
  <c r="F13" i="1"/>
  <c r="F14" i="1"/>
  <c r="F15" i="1"/>
  <c r="F16" i="1"/>
  <c r="F18" i="1"/>
  <c r="F19" i="1"/>
  <c r="F20" i="1"/>
  <c r="F8" i="1"/>
  <c r="H11" i="3"/>
  <c r="G74" i="3" l="1"/>
  <c r="G73" i="3"/>
  <c r="G72" i="3"/>
  <c r="G71" i="3"/>
  <c r="J72" i="3"/>
  <c r="J73" i="3"/>
  <c r="I74" i="3"/>
  <c r="I73" i="3"/>
  <c r="I72" i="3"/>
  <c r="H73" i="3"/>
  <c r="H72" i="3"/>
  <c r="H74" i="3"/>
  <c r="J74" i="3" s="1"/>
  <c r="I71" i="3"/>
  <c r="H71" i="3"/>
  <c r="J13" i="3"/>
  <c r="J14" i="3"/>
  <c r="J15" i="3"/>
  <c r="J16" i="3"/>
  <c r="J12" i="3"/>
  <c r="I16" i="3"/>
  <c r="J68" i="3"/>
  <c r="J69" i="3"/>
  <c r="J70" i="3"/>
  <c r="J67" i="3"/>
  <c r="H70" i="3"/>
  <c r="G70" i="3"/>
  <c r="J66" i="3"/>
  <c r="I66" i="3"/>
  <c r="H66" i="3"/>
  <c r="G66" i="3"/>
  <c r="J65" i="3"/>
  <c r="J64" i="3"/>
  <c r="J63" i="3"/>
  <c r="J62" i="3"/>
  <c r="J61" i="3"/>
  <c r="I61" i="3"/>
  <c r="H61" i="3"/>
  <c r="G61" i="3"/>
  <c r="J59" i="3"/>
  <c r="J60" i="3"/>
  <c r="J58" i="3"/>
  <c r="G57" i="3"/>
  <c r="I57" i="3"/>
  <c r="H57" i="3"/>
  <c r="J56" i="3"/>
  <c r="J55" i="3"/>
  <c r="J54" i="3"/>
  <c r="J53" i="3"/>
  <c r="J52" i="3"/>
  <c r="G51" i="3"/>
  <c r="I51" i="3"/>
  <c r="H51" i="3"/>
  <c r="J49" i="3"/>
  <c r="J50" i="3"/>
  <c r="J48" i="3"/>
  <c r="J47" i="3"/>
  <c r="J46" i="3"/>
  <c r="I45" i="3"/>
  <c r="H45" i="3"/>
  <c r="G45" i="3"/>
  <c r="J42" i="3"/>
  <c r="J43" i="3"/>
  <c r="J44" i="3"/>
  <c r="J40" i="3"/>
  <c r="J41" i="3"/>
  <c r="J71" i="3" l="1"/>
  <c r="J57" i="3"/>
  <c r="J45" i="3"/>
  <c r="J51" i="3"/>
  <c r="G39" i="3"/>
  <c r="H39" i="3"/>
  <c r="G35" i="3"/>
  <c r="I35" i="3"/>
  <c r="H35" i="3"/>
  <c r="J34" i="3"/>
  <c r="J33" i="3"/>
  <c r="J32" i="3"/>
  <c r="I26" i="3"/>
  <c r="H26" i="3"/>
  <c r="J26" i="3" s="1"/>
  <c r="G26" i="3"/>
  <c r="J25" i="3"/>
  <c r="J23" i="3"/>
  <c r="J24" i="3"/>
  <c r="J22" i="3"/>
  <c r="G31" i="3"/>
  <c r="J28" i="3"/>
  <c r="J29" i="3"/>
  <c r="J30" i="3"/>
  <c r="J27" i="3"/>
  <c r="I31" i="3"/>
  <c r="H31" i="3"/>
  <c r="I21" i="3"/>
  <c r="H21" i="3"/>
  <c r="G21" i="3"/>
  <c r="J17" i="3"/>
  <c r="J35" i="3" l="1"/>
  <c r="J31" i="3"/>
  <c r="J6" i="3"/>
  <c r="J7" i="3"/>
  <c r="J8" i="3"/>
  <c r="J9" i="3"/>
  <c r="J10" i="3"/>
  <c r="J5" i="3"/>
  <c r="I11" i="3"/>
  <c r="G11" i="3"/>
  <c r="G16" i="3"/>
  <c r="H16" i="3"/>
  <c r="J11" i="3" l="1"/>
  <c r="F21" i="1" l="1"/>
</calcChain>
</file>

<file path=xl/sharedStrings.xml><?xml version="1.0" encoding="utf-8"?>
<sst xmlns="http://schemas.openxmlformats.org/spreadsheetml/2006/main" count="199" uniqueCount="114">
  <si>
    <t>หน่วย : บาท</t>
  </si>
  <si>
    <t>ลำดับที่</t>
  </si>
  <si>
    <t>แผนงาน/ผลผลิต/โครงการ</t>
  </si>
  <si>
    <t>งบประมาณ</t>
  </si>
  <si>
    <t>ร้อยละ</t>
  </si>
  <si>
    <t>เบิกจ่าย</t>
  </si>
  <si>
    <t>รวม</t>
  </si>
  <si>
    <t>หน่วยงาน</t>
  </si>
  <si>
    <t>สำนักงานปศุสัตว์จังหวัดอำนาจเจริญ</t>
  </si>
  <si>
    <t>โครงการชลประทานอำนาจเจริญ</t>
  </si>
  <si>
    <t>การยางแห่งประเทศไทยสาขาอำนาจเจริญ</t>
  </si>
  <si>
    <t>ศูนย์วิจัยและพัฒนาการเกษตรอำนาจเจริญ</t>
  </si>
  <si>
    <t>ศูนย์วิจัยและพัฒนาอาหารสัตว์อำนาจเจริญ</t>
  </si>
  <si>
    <t>สถานีพัฒนาที่ดินอำนาจเจริญ</t>
  </si>
  <si>
    <t>สำนักงานการปฏิรูปที่ดินจังหวัดอำนาจเจริญ</t>
  </si>
  <si>
    <t>สำนักงานเกษตรจังหวัดอำนาจเจริญ</t>
  </si>
  <si>
    <t>สำนักงานเกษตรและสหกรณ์จังหวัดอำนาจเจริญ</t>
  </si>
  <si>
    <t>สำนักงานตรวจบัญชีสหกรณ์อำนาจเจริญ</t>
  </si>
  <si>
    <t>สำนักงานประมงจังหวัดอำนาจเจริญ</t>
  </si>
  <si>
    <t>สำนักงานสหกรณ์จังหวัดอำนาจเจริญ</t>
  </si>
  <si>
    <t>3 แผนงาน 10 โครงการ</t>
  </si>
  <si>
    <t>ศูนย์วิจัยและพัฒนาการเพาะเลี้ยงสัตว์น้ำจืดอำนาจเจริญ</t>
  </si>
  <si>
    <t>งาน/โครงการ</t>
  </si>
  <si>
    <t xml:space="preserve">แผนงานบูรณาการพัฒนาศักยภาพการผลิตภาคการเกษตร </t>
  </si>
  <si>
    <t>ลำดับ</t>
  </si>
  <si>
    <t>จำแนกตามแหล่งงบประมาณ</t>
  </si>
  <si>
    <t>ยุทธศาสตร์กระทรวงเกษตรและสหกรณ์</t>
  </si>
  <si>
    <t>จำนวนที่ได้รับอนุมัติ</t>
  </si>
  <si>
    <t>เบิกจ่ายแล้ว</t>
  </si>
  <si>
    <t> งบปกติ</t>
  </si>
  <si>
    <t> สำนักงานตรวจบัญชีสหกรณ์อำนาจเจริญ</t>
  </si>
  <si>
    <t> สำนักงานประมงจังหวัดอำนาจเจริญ</t>
  </si>
  <si>
    <t> ศูนย์วิจัยและพัฒนาการเพาะเลี้ยงสัตว์น้ำจืดอำนาจเริญ</t>
  </si>
  <si>
    <t> สถานีพัฒนาที่ดินอำนาจเจริญ</t>
  </si>
  <si>
    <t> ศูนย์วิจัยและพัฒนาการเกษตรอำนาจเจริญ</t>
  </si>
  <si>
    <t> สำนักงานเกษตรจังหวัดอำนาจเจริญ</t>
  </si>
  <si>
    <t> สำนักงานสหกรณ์จังหวัดอำนาจเจริญ</t>
  </si>
  <si>
    <t> สำนักงานการปฏิรูปที่ดินจังหวัดอำนาจเจริญ</t>
  </si>
  <si>
    <t>พัฒนาการผลิตข้าวหอมมะลิ และสินค้าเกษตรปลอดภัย</t>
  </si>
  <si>
    <t xml:space="preserve">แผนงานบุคลากรภาครัฐ(ด้านการสร้างความสามารถในการแข่งขันของประเทศ) </t>
  </si>
  <si>
    <t xml:space="preserve">แผนงานพื้นฐานด้านการสร้างความสามารถในการแข่งขันของประเทศ </t>
  </si>
  <si>
    <t xml:space="preserve">แผนงานยุทธศาสตร์สร้างความมั่นคงและลดความเหลื่อมล้ำทางด้านเศรษฐกิจและสังคม </t>
  </si>
  <si>
    <t>2</t>
  </si>
  <si>
    <t>7</t>
  </si>
  <si>
    <t xml:space="preserve">แผนงานบูรณาการบริหารจัดการทรัพยากรน้ำ </t>
  </si>
  <si>
    <t>11</t>
  </si>
  <si>
    <t>5</t>
  </si>
  <si>
    <t xml:space="preserve">แผนงานพื้นฐานด้านการแก้ไขปัญหาความยากจน ลดความเหลื่อมล้ำ และสร้างการเติบโตจากภายใน </t>
  </si>
  <si>
    <t>8</t>
  </si>
  <si>
    <t xml:space="preserve">แผนงานบูรณาการวิจัยและนวัตกรรม </t>
  </si>
  <si>
    <t> ศูนย์วิจัยและพัฒนาอาหารสัตว์อำนาจเจริญ</t>
  </si>
  <si>
    <t>9</t>
  </si>
  <si>
    <t xml:space="preserve">แผนงานบูรณาการพัฒนาพื้นที่ระดับภาค </t>
  </si>
  <si>
    <t>6</t>
  </si>
  <si>
    <t>แผนงานพื้นฐานด้านการสร้างความสามารถในการแข่งขันของประเทศ</t>
  </si>
  <si>
    <t xml:space="preserve">แผนงานบูรณาการสร้างรายได้จากการท่องเที่ยว กีฬา และวัฒนธรรม </t>
  </si>
  <si>
    <t>แผนงานบูรณาการพัฒนาศักยภาพการผลิตภาคการเกษตร</t>
  </si>
  <si>
    <t>12</t>
  </si>
  <si>
    <t>รวม 1 ยุทธศาสตร์</t>
  </si>
  <si>
    <t>สอดคล้องกับยุทธศาสตร์จังหวัด</t>
  </si>
  <si>
    <t> ยุทธศาสตร์ที่ 1  (สร้างความเข้มแข็งให้กับเกษตรกรและสถาบันเกษตรกร</t>
  </si>
  <si>
    <t>รวมทั้งสิ้น 13 หน่วยงาน</t>
  </si>
  <si>
    <t> ยุทธศาสตร์ที่ 4     (การบริหารจัดการทรัพยากรการเกษตรและสิ่งแวดล้อมสมดุลและยั่งยืน)</t>
  </si>
  <si>
    <t>13</t>
  </si>
  <si>
    <t> ยุทธศาสตร์ที่ 1  (สร้างความเข้มแข็งให้กับเกษตรกรและสถาบันเกษตรกร)</t>
  </si>
  <si>
    <t> ยุทธศาสตร์ที่ 1   (สร้างความเข้มแข็งให้กับเกษตรกรและสถาบันเกษตรกร)</t>
  </si>
  <si>
    <t xml:space="preserve"> ยุทธศาสตร์ที่ 1  (สร้างความเข้มแข็งให้กับเกษตรกรและสถาบันเกษตรกร) </t>
  </si>
  <si>
    <t xml:space="preserve"> ยุทธศาสตร์ที่ 4 (การบริหารจัดการทรัพยากรการเกษตรและสิ่งแวดล้อมสมดุลและยั่งยืน) </t>
  </si>
  <si>
    <t>แผนงานยุทธศาสตร์สร้างความมั่นคงและลดความเหลื่อมล้ำทางด้านเศรษฐกิจและสังคม</t>
  </si>
  <si>
    <t>การบริหารจัดการทรัพยากร ธรรมชาติสิ่งแวดล้อม ดิน น้ำ และพลีงงานเพื่อการอนุรักษ์ฯ</t>
  </si>
  <si>
    <t>แผนงานบุคลากรภาครัฐ (ด้านการจัดการน้ำและสร้างการเติบโตบนคุณภาพชีวิตที่เป็นมิตรกับสิ่งแวดล้อมอย่างยั่งยืน)</t>
  </si>
  <si>
    <t>การพัฒนาการผลิตและเพิ่มมูลค่าสินค้าเกษตรอินทรีย์และสินค้าเกษตรปลอดภัยฯ</t>
  </si>
  <si>
    <t xml:space="preserve"> การพัฒนาการผลิตและเพิ่มมูลค่าสินค้าเกษตรอินทรีย์และสินค้าเกษตรปลอดภัยฯ</t>
  </si>
  <si>
    <t xml:space="preserve"> ส่งเสริมการพัฒนาเศรษฐกิจ กาค้า การลงทุนของจังหวัดฯและการพัฒนาการผลิตและเพิ่มมูลค่าสินค้าเกษตรอินทรีย์และสินค้าเกษตรปลอดภัยฯ</t>
  </si>
  <si>
    <t>การพัฒนาคนให้มีความรู้ คู่คุณธรรม นำสันติสุข สู่ความมั่งคง ดำรงหลักธรรมาภิบาลและทันสมัย  ส่งเสริมการพัฒนาเศรษฐกิจ กาค้า การลงทุนของจังหวัดฯ การบริหารจัดการทรัพยากรธรรมชาติ สิ่งแวดล้อม ดิน น้ำ และพลีงงานเพื่อการอนุรักษ์ฯ</t>
  </si>
  <si>
    <t xml:space="preserve"> แผนงานบูรณาการพัฒนาผู้ประกอบการ เศรษฐกิจชุมชน และวิสาหกิจขนาดกลางและขนาดย่อมสู่สากล </t>
  </si>
  <si>
    <t xml:space="preserve"> แผนงานบูรณาการพัฒนาเศรษฐกิจและสังคมดิจิทัล </t>
  </si>
  <si>
    <t xml:space="preserve"> แผนงานบูรณาการพัฒนาศักยภาพการผลิตภาคการเกษตร</t>
  </si>
  <si>
    <t xml:space="preserve"> แผนงานยุทธศาสตร์สร้างความมั่นคงและลดความเหลื่อมล้ำทางด้านเศรษฐกิจและสังคม</t>
  </si>
  <si>
    <t>บัญชีงาน/โครงการตามแผนปฏิบัติการด้านการเกษตรและสหกรณ์ของจังหวัดอำนาจเจริญ   ประจำปี 2563 ไตรมาสที่ 1</t>
  </si>
  <si>
    <t xml:space="preserve"> แผนงานบูรณาการพัฒนาพื้นที่ระดับภาค</t>
  </si>
  <si>
    <t xml:space="preserve"> แผนงานบูรณาการพัฒนาเศรษฐกิจและสังคมดิจิทัล</t>
  </si>
  <si>
    <t xml:space="preserve"> แผนงานบูรณาการพัฒนาศักยภาพการผลิตภาคการเกษตร </t>
  </si>
  <si>
    <t xml:space="preserve"> แผนงานบุคลากรภาครัฐ(ด้านการสร้างความสามารถในการแข่งขันของประเทศ) </t>
  </si>
  <si>
    <t xml:space="preserve"> แผนงานพื้นฐานด้านการสร้างความสามารถในการแข่งขันของประเทศ</t>
  </si>
  <si>
    <t>การพัฒนาคนให้มีความรู้ คู่คุณธรรม นำสันติสุข สู่ความมั่งคง ดำรงหลักธรรมาภิบาลและทันสมัย</t>
  </si>
  <si>
    <t>4</t>
  </si>
  <si>
    <t xml:space="preserve"> แผนงานยุทธศาสตร์สร้างความมั่นคงและลดความเหลื่อมล้ำทางด้านเศรษฐกิจและสังคม </t>
  </si>
  <si>
    <t xml:space="preserve"> แผนงานบูรณาการพัฒนาพื้นที่ระดับภาค </t>
  </si>
  <si>
    <t xml:space="preserve"> การพัฒนาคนให้มีความรู้ คู่คุณธรรม นำสันติสุข สู่ความมั่งคง ดำรงหลักธรรมาภิบาลและทันสมัยการพัฒนาการผลิตและเพิ่มมูลค่าสินค้าเกษตรอินทรีย์และสินค้าเกษตรปลอดภัยฯ</t>
  </si>
  <si>
    <t> ยุทธศาสตร์ที่ 4     (การบริหารจัดการทรัพยากรการเกษตรและสิ่งแวดล้อมสมดุลและยั่งยืน)ยุทธศาสตร์ที่ 2    (เพิ่มประสิทธิภาพการบริหารจัดการสินค้าเกษตรตลอดโซ่อุปทาน)</t>
  </si>
  <si>
    <t>ยุทธศาสตร์ที่ 2    (เพิ่มประสิทธิภาพการบริหารจัดการสินค้าเกษตรตลอดโซ่อุปทาน) </t>
  </si>
  <si>
    <t>รวม 2 ยุทธศาสตร์</t>
  </si>
  <si>
    <t xml:space="preserve">แผนงานพื้นฐานด้านการสร้างความสามารถในการแข่งขันของประเทศ  </t>
  </si>
  <si>
    <t>การบริหารจัดการทรัพยากรธรรมชาติ สิ่งแวดล้อม ดิน น้ำ และพลีงงานเพื่อการอนุรักษ์ฯ</t>
  </si>
  <si>
    <t xml:space="preserve">แผนงานบูรณาการพัฒนาเมืองอุตสาหกรรมเชิงนิเวศและหารจัดการมลพิษและสิ่งแวดล้อม </t>
  </si>
  <si>
    <t xml:space="preserve"> แผนงานพื้นฐานด้านการสร้างความสามารถในการแข่งขันของประเทศ </t>
  </si>
  <si>
    <t xml:space="preserve"> แผนงานพื้นฐานด้านการแก้ไขปัญหาความยากจน ลดความเหลื่อมล้ำ และสร้างการเติบโตจากภายใน</t>
  </si>
  <si>
    <t xml:space="preserve"> แผนงานบูรณาการพัฒนาด้านคมนาคมและระบบโลจิสติกส์ </t>
  </si>
  <si>
    <t> การยางแห่งประเทศไทย สาขา อำนาจเจริญ</t>
  </si>
  <si>
    <t>10</t>
  </si>
  <si>
    <t> ยุทธศาสตร์ที่ 2  (เพิ่มประสิทธิภาพการบริหารจัดการสินค้าเกษตรตลอดโซ่อุปทาน)</t>
  </si>
  <si>
    <t>รวมทั้งสิ้น 3 ยุทธศาสตร์</t>
  </si>
  <si>
    <t>จำแนกงาน/โครงการตาม  งบปกติ</t>
  </si>
  <si>
    <t>6 แผนงาน 22 โครงการ</t>
  </si>
  <si>
    <t>4 แผนงาน 41 โครงการ</t>
  </si>
  <si>
    <t>4 แผนงาน 14 โครงการ</t>
  </si>
  <si>
    <t>4 แผนงาน 11 โครงการ</t>
  </si>
  <si>
    <t>5 แผนงาน 22 โครงการ</t>
  </si>
  <si>
    <t>3 แผนงาน 4 โครงการ</t>
  </si>
  <si>
    <t>4 แผนงาน 17 โครงการ</t>
  </si>
  <si>
    <t>3 แผนงาน 17 โครงการ</t>
  </si>
  <si>
    <t>5 แผนงาน 11 โครงการ</t>
  </si>
  <si>
    <r>
      <t xml:space="preserve">** หมายเหตุ  </t>
    </r>
    <r>
      <rPr>
        <sz val="16"/>
        <color theme="1"/>
        <rFont val="TH SarabunIT๙"/>
        <family val="2"/>
      </rPr>
      <t>ข้อมูลโครงการของแต่ละหน่วยงานยังไม่ครบถ้วน เนื่องจากไตรมาสที่ 1 งบประมาณบางหน่วยงานยังมาไม่ครบรวมทั้งงบพัฒนาจังหวัดด้วย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</si>
</sst>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[&lt;=99999999][$-D000000]0\-####\-####;[$-D000000]#\-####\-####"/>
    <numFmt numFmtId="188" formatCode="0_ ;\-0\ "/>
  </numFmts>
  <fonts count="17" x14ac:knownFonts="1">
    <font>
      <sz val="11"/>
      <color theme="1"/>
      <name val="Tahoma"/>
      <family val="2"/>
      <charset val="222"/>
      <scheme val="minor"/>
    </font>
    <font>
      <b/>
      <sz val="12"/>
      <color theme="1"/>
      <name val="TH SarabunIT๙"/>
      <family val="2"/>
    </font>
    <font>
      <sz val="12"/>
      <color theme="1"/>
      <name val="TH SarabunIT๙"/>
      <family val="2"/>
    </font>
    <font>
      <b/>
      <sz val="16"/>
      <color rgb="FF272727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rgb="FF272727"/>
      <name val="TH SarabunIT๙"/>
      <family val="2"/>
    </font>
    <font>
      <u/>
      <sz val="11"/>
      <color theme="10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name val="TH SarabunIT๙"/>
      <family val="2"/>
    </font>
    <font>
      <sz val="16"/>
      <name val="TH SarabunIT๙"/>
      <family val="2"/>
    </font>
    <font>
      <b/>
      <sz val="16"/>
      <name val="TH SarabunIT๙"/>
      <family val="2"/>
    </font>
    <font>
      <b/>
      <sz val="14"/>
      <name val="TH SarabunIT๙"/>
      <family val="2"/>
    </font>
    <font>
      <sz val="16"/>
      <color rgb="FFFF0000"/>
      <name val="TH SarabunIT๙"/>
      <family val="2"/>
    </font>
    <font>
      <sz val="14"/>
      <color theme="1"/>
      <name val="TH SarabunIT๙"/>
      <family val="2"/>
    </font>
    <font>
      <sz val="12"/>
      <name val="TH SarabunIT๙"/>
      <family val="2"/>
    </font>
    <font>
      <b/>
      <u/>
      <sz val="14"/>
      <color theme="1"/>
      <name val="TH SarabunIT๙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84">
    <xf numFmtId="0" fontId="0" fillId="0" borderId="0" xfId="0"/>
    <xf numFmtId="0" fontId="0" fillId="2" borderId="0" xfId="0" applyFill="1"/>
    <xf numFmtId="0" fontId="1" fillId="0" borderId="0" xfId="0" applyFont="1" applyBorder="1" applyAlignment="1">
      <alignment wrapText="1"/>
    </xf>
    <xf numFmtId="0" fontId="4" fillId="0" borderId="0" xfId="0" applyFont="1"/>
    <xf numFmtId="0" fontId="4" fillId="2" borderId="0" xfId="0" applyFont="1" applyFill="1"/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right" wrapText="1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4" fillId="2" borderId="1" xfId="0" applyNumberFormat="1" applyFont="1" applyFill="1" applyBorder="1" applyAlignment="1">
      <alignment horizontal="center"/>
    </xf>
    <xf numFmtId="4" fontId="4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/>
    </xf>
    <xf numFmtId="0" fontId="4" fillId="0" borderId="0" xfId="1" applyFont="1"/>
    <xf numFmtId="49" fontId="4" fillId="0" borderId="0" xfId="0" applyNumberFormat="1" applyFont="1"/>
    <xf numFmtId="4" fontId="10" fillId="4" borderId="1" xfId="1" applyNumberFormat="1" applyFont="1" applyFill="1" applyBorder="1" applyAlignment="1">
      <alignment horizontal="right" vertical="center" wrapText="1"/>
    </xf>
    <xf numFmtId="4" fontId="10" fillId="0" borderId="1" xfId="0" applyNumberFormat="1" applyFont="1" applyBorder="1" applyAlignment="1">
      <alignment vertical="center"/>
    </xf>
    <xf numFmtId="4" fontId="10" fillId="2" borderId="1" xfId="1" applyNumberFormat="1" applyFont="1" applyFill="1" applyBorder="1" applyAlignment="1">
      <alignment horizontal="center" vertical="center" wrapText="1"/>
    </xf>
    <xf numFmtId="49" fontId="13" fillId="0" borderId="0" xfId="0" applyNumberFormat="1" applyFont="1"/>
    <xf numFmtId="187" fontId="4" fillId="0" borderId="0" xfId="1" applyNumberFormat="1" applyFont="1"/>
    <xf numFmtId="187" fontId="0" fillId="0" borderId="0" xfId="0" applyNumberFormat="1"/>
    <xf numFmtId="188" fontId="9" fillId="4" borderId="22" xfId="1" applyNumberFormat="1" applyFont="1" applyFill="1" applyBorder="1" applyAlignment="1">
      <alignment horizontal="center" vertical="center" wrapText="1"/>
    </xf>
    <xf numFmtId="4" fontId="4" fillId="4" borderId="1" xfId="1" applyNumberFormat="1" applyFont="1" applyFill="1" applyBorder="1" applyAlignment="1">
      <alignment horizontal="right" vertical="center" wrapText="1"/>
    </xf>
    <xf numFmtId="1" fontId="14" fillId="4" borderId="22" xfId="1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1" fontId="14" fillId="4" borderId="1" xfId="1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188" fontId="14" fillId="4" borderId="22" xfId="1" applyNumberFormat="1" applyFont="1" applyFill="1" applyBorder="1" applyAlignment="1">
      <alignment horizontal="center" vertical="center" wrapText="1"/>
    </xf>
    <xf numFmtId="4" fontId="4" fillId="4" borderId="1" xfId="1" applyNumberFormat="1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right" vertical="center" wrapText="1"/>
    </xf>
    <xf numFmtId="49" fontId="12" fillId="5" borderId="10" xfId="1" applyNumberFormat="1" applyFont="1" applyFill="1" applyBorder="1" applyAlignment="1">
      <alignment horizontal="center" vertical="center" wrapText="1"/>
    </xf>
    <xf numFmtId="1" fontId="12" fillId="5" borderId="15" xfId="1" applyNumberFormat="1" applyFont="1" applyFill="1" applyBorder="1" applyAlignment="1">
      <alignment horizontal="center" vertical="center" wrapText="1"/>
    </xf>
    <xf numFmtId="4" fontId="11" fillId="5" borderId="4" xfId="1" applyNumberFormat="1" applyFont="1" applyFill="1" applyBorder="1" applyAlignment="1">
      <alignment horizontal="right" vertical="center" wrapText="1"/>
    </xf>
    <xf numFmtId="187" fontId="1" fillId="5" borderId="13" xfId="1" applyNumberFormat="1" applyFont="1" applyFill="1" applyBorder="1" applyAlignment="1">
      <alignment horizontal="center" vertical="center" wrapText="1"/>
    </xf>
    <xf numFmtId="49" fontId="8" fillId="5" borderId="9" xfId="1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188" fontId="14" fillId="4" borderId="1" xfId="1" applyNumberFormat="1" applyFont="1" applyFill="1" applyBorder="1" applyAlignment="1">
      <alignment horizontal="center" vertical="center" wrapText="1"/>
    </xf>
    <xf numFmtId="2" fontId="5" fillId="5" borderId="1" xfId="0" applyNumberFormat="1" applyFont="1" applyFill="1" applyBorder="1" applyAlignment="1">
      <alignment horizontal="center" vertical="center"/>
    </xf>
    <xf numFmtId="188" fontId="12" fillId="5" borderId="15" xfId="1" applyNumberFormat="1" applyFont="1" applyFill="1" applyBorder="1" applyAlignment="1">
      <alignment horizontal="center" vertical="center" wrapText="1"/>
    </xf>
    <xf numFmtId="4" fontId="11" fillId="5" borderId="1" xfId="1" applyNumberFormat="1" applyFont="1" applyFill="1" applyBorder="1" applyAlignment="1">
      <alignment horizontal="right" vertical="center" wrapText="1"/>
    </xf>
    <xf numFmtId="49" fontId="8" fillId="3" borderId="10" xfId="1" applyNumberFormat="1" applyFont="1" applyFill="1" applyBorder="1" applyAlignment="1">
      <alignment horizontal="center" vertical="center" wrapText="1"/>
    </xf>
    <xf numFmtId="4" fontId="5" fillId="3" borderId="4" xfId="1" applyNumberFormat="1" applyFont="1" applyFill="1" applyBorder="1" applyAlignment="1">
      <alignment horizontal="right" vertical="center" wrapText="1"/>
    </xf>
    <xf numFmtId="49" fontId="8" fillId="5" borderId="10" xfId="1" applyNumberFormat="1" applyFont="1" applyFill="1" applyBorder="1" applyAlignment="1">
      <alignment horizontal="center" vertical="center" wrapText="1"/>
    </xf>
    <xf numFmtId="188" fontId="8" fillId="5" borderId="15" xfId="1" applyNumberFormat="1" applyFont="1" applyFill="1" applyBorder="1" applyAlignment="1">
      <alignment horizontal="center" vertical="center" wrapText="1"/>
    </xf>
    <xf numFmtId="4" fontId="5" fillId="5" borderId="4" xfId="1" applyNumberFormat="1" applyFont="1" applyFill="1" applyBorder="1" applyAlignment="1">
      <alignment horizontal="right" vertical="center" wrapText="1"/>
    </xf>
    <xf numFmtId="4" fontId="5" fillId="5" borderId="4" xfId="1" applyNumberFormat="1" applyFont="1" applyFill="1" applyBorder="1" applyAlignment="1">
      <alignment horizontal="center" vertical="center" wrapText="1"/>
    </xf>
    <xf numFmtId="0" fontId="15" fillId="0" borderId="1" xfId="1" applyFont="1" applyBorder="1" applyAlignment="1">
      <alignment vertical="center" wrapText="1"/>
    </xf>
    <xf numFmtId="0" fontId="2" fillId="0" borderId="0" xfId="0" applyFont="1" applyAlignment="1">
      <alignment vertical="top" wrapText="1"/>
    </xf>
    <xf numFmtId="4" fontId="10" fillId="2" borderId="1" xfId="1" applyNumberFormat="1" applyFont="1" applyFill="1" applyBorder="1" applyAlignment="1">
      <alignment horizontal="right" vertical="center" wrapText="1"/>
    </xf>
    <xf numFmtId="188" fontId="9" fillId="2" borderId="1" xfId="1" applyNumberFormat="1" applyFont="1" applyFill="1" applyBorder="1" applyAlignment="1">
      <alignment horizontal="center" vertical="center" wrapText="1"/>
    </xf>
    <xf numFmtId="49" fontId="15" fillId="2" borderId="1" xfId="1" applyNumberFormat="1" applyFont="1" applyFill="1" applyBorder="1" applyAlignment="1">
      <alignment horizontal="left" vertical="center" wrapText="1"/>
    </xf>
    <xf numFmtId="49" fontId="12" fillId="5" borderId="26" xfId="1" applyNumberFormat="1" applyFont="1" applyFill="1" applyBorder="1" applyAlignment="1">
      <alignment horizontal="center" vertical="center" wrapText="1"/>
    </xf>
    <xf numFmtId="188" fontId="12" fillId="5" borderId="23" xfId="1" applyNumberFormat="1" applyFont="1" applyFill="1" applyBorder="1" applyAlignment="1">
      <alignment horizontal="center" vertical="center" wrapText="1"/>
    </xf>
    <xf numFmtId="49" fontId="8" fillId="3" borderId="1" xfId="1" applyNumberFormat="1" applyFont="1" applyFill="1" applyBorder="1" applyAlignment="1">
      <alignment horizontal="center" vertical="center" wrapText="1"/>
    </xf>
    <xf numFmtId="188" fontId="8" fillId="3" borderId="22" xfId="1" applyNumberFormat="1" applyFont="1" applyFill="1" applyBorder="1" applyAlignment="1">
      <alignment horizontal="center" vertical="center" wrapText="1"/>
    </xf>
    <xf numFmtId="4" fontId="5" fillId="3" borderId="1" xfId="1" applyNumberFormat="1" applyFont="1" applyFill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center" vertical="center"/>
    </xf>
    <xf numFmtId="49" fontId="8" fillId="3" borderId="15" xfId="1" applyNumberFormat="1" applyFont="1" applyFill="1" applyBorder="1" applyAlignment="1">
      <alignment horizontal="center" vertical="center" wrapText="1"/>
    </xf>
    <xf numFmtId="188" fontId="8" fillId="3" borderId="4" xfId="1" applyNumberFormat="1" applyFont="1" applyFill="1" applyBorder="1" applyAlignment="1">
      <alignment horizontal="center" vertical="center" wrapText="1"/>
    </xf>
    <xf numFmtId="4" fontId="5" fillId="3" borderId="4" xfId="1" applyNumberFormat="1" applyFont="1" applyFill="1" applyBorder="1" applyAlignment="1">
      <alignment horizontal="center" vertical="center" wrapText="1"/>
    </xf>
    <xf numFmtId="4" fontId="5" fillId="2" borderId="1" xfId="1" applyNumberFormat="1" applyFont="1" applyFill="1" applyBorder="1" applyAlignment="1">
      <alignment horizontal="center" vertical="center" wrapText="1"/>
    </xf>
    <xf numFmtId="49" fontId="8" fillId="3" borderId="3" xfId="1" applyNumberFormat="1" applyFont="1" applyFill="1" applyBorder="1" applyAlignment="1">
      <alignment horizontal="center" vertical="center" wrapText="1"/>
    </xf>
    <xf numFmtId="188" fontId="14" fillId="2" borderId="3" xfId="1" applyNumberFormat="1" applyFont="1" applyFill="1" applyBorder="1" applyAlignment="1">
      <alignment horizontal="center" vertical="center" wrapText="1"/>
    </xf>
    <xf numFmtId="49" fontId="14" fillId="2" borderId="1" xfId="1" applyNumberFormat="1" applyFont="1" applyFill="1" applyBorder="1" applyAlignment="1">
      <alignment horizontal="center" vertical="center" wrapText="1"/>
    </xf>
    <xf numFmtId="4" fontId="4" fillId="2" borderId="3" xfId="1" applyNumberFormat="1" applyFont="1" applyFill="1" applyBorder="1" applyAlignment="1">
      <alignment horizontal="right" vertical="center" wrapText="1"/>
    </xf>
    <xf numFmtId="188" fontId="14" fillId="2" borderId="1" xfId="1" applyNumberFormat="1" applyFont="1" applyFill="1" applyBorder="1" applyAlignment="1">
      <alignment horizontal="center" vertical="center" wrapText="1"/>
    </xf>
    <xf numFmtId="4" fontId="4" fillId="2" borderId="1" xfId="1" applyNumberFormat="1" applyFont="1" applyFill="1" applyBorder="1" applyAlignment="1">
      <alignment horizontal="right" vertical="center" wrapText="1"/>
    </xf>
    <xf numFmtId="4" fontId="4" fillId="2" borderId="1" xfId="1" applyNumberFormat="1" applyFont="1" applyFill="1" applyBorder="1" applyAlignment="1">
      <alignment horizontal="center" vertical="center" wrapText="1"/>
    </xf>
    <xf numFmtId="49" fontId="8" fillId="3" borderId="26" xfId="1" applyNumberFormat="1" applyFont="1" applyFill="1" applyBorder="1" applyAlignment="1">
      <alignment horizontal="center" vertical="center" wrapText="1"/>
    </xf>
    <xf numFmtId="3" fontId="8" fillId="3" borderId="1" xfId="1" applyNumberFormat="1" applyFont="1" applyFill="1" applyBorder="1" applyAlignment="1">
      <alignment horizontal="center" vertical="center" wrapText="1"/>
    </xf>
    <xf numFmtId="3" fontId="5" fillId="3" borderId="1" xfId="1" applyNumberFormat="1" applyFont="1" applyFill="1" applyBorder="1" applyAlignment="1">
      <alignment horizontal="right" vertical="center" wrapText="1"/>
    </xf>
    <xf numFmtId="188" fontId="4" fillId="0" borderId="1" xfId="0" applyNumberFormat="1" applyFont="1" applyBorder="1" applyAlignment="1">
      <alignment horizontal="center" vertical="center"/>
    </xf>
    <xf numFmtId="4" fontId="4" fillId="0" borderId="1" xfId="1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188" fontId="8" fillId="3" borderId="15" xfId="1" applyNumberFormat="1" applyFont="1" applyFill="1" applyBorder="1" applyAlignment="1">
      <alignment horizontal="center" vertical="center" wrapText="1"/>
    </xf>
    <xf numFmtId="4" fontId="5" fillId="4" borderId="1" xfId="1" applyNumberFormat="1" applyFont="1" applyFill="1" applyBorder="1" applyAlignment="1">
      <alignment horizontal="center" vertical="center" wrapText="1"/>
    </xf>
    <xf numFmtId="4" fontId="4" fillId="0" borderId="1" xfId="1" applyNumberFormat="1" applyFont="1" applyBorder="1" applyAlignment="1">
      <alignment vertical="center"/>
    </xf>
    <xf numFmtId="49" fontId="2" fillId="2" borderId="1" xfId="1" applyNumberFormat="1" applyFont="1" applyFill="1" applyBorder="1" applyAlignment="1">
      <alignment horizontal="left" vertical="center" wrapText="1"/>
    </xf>
    <xf numFmtId="49" fontId="1" fillId="3" borderId="23" xfId="1" applyNumberFormat="1" applyFont="1" applyFill="1" applyBorder="1" applyAlignment="1">
      <alignment horizontal="center" vertical="center" wrapText="1"/>
    </xf>
    <xf numFmtId="49" fontId="1" fillId="3" borderId="1" xfId="1" applyNumberFormat="1" applyFont="1" applyFill="1" applyBorder="1" applyAlignment="1">
      <alignment horizontal="center" vertical="center" wrapText="1"/>
    </xf>
    <xf numFmtId="4" fontId="0" fillId="0" borderId="0" xfId="0" applyNumberFormat="1"/>
    <xf numFmtId="4" fontId="4" fillId="0" borderId="0" xfId="1" applyNumberFormat="1" applyFont="1"/>
    <xf numFmtId="4" fontId="5" fillId="5" borderId="1" xfId="1" applyNumberFormat="1" applyFont="1" applyFill="1" applyBorder="1" applyAlignment="1">
      <alignment horizontal="right" vertical="center" wrapText="1"/>
    </xf>
    <xf numFmtId="4" fontId="5" fillId="5" borderId="1" xfId="1" applyNumberFormat="1" applyFont="1" applyFill="1" applyBorder="1" applyAlignment="1">
      <alignment horizontal="center" wrapText="1"/>
    </xf>
    <xf numFmtId="4" fontId="5" fillId="6" borderId="1" xfId="1" applyNumberFormat="1" applyFont="1" applyFill="1" applyBorder="1" applyAlignment="1">
      <alignment horizontal="right" vertical="center" wrapText="1"/>
    </xf>
    <xf numFmtId="4" fontId="5" fillId="6" borderId="1" xfId="1" applyNumberFormat="1" applyFont="1" applyFill="1" applyBorder="1" applyAlignment="1">
      <alignment horizontal="center" wrapText="1"/>
    </xf>
    <xf numFmtId="0" fontId="5" fillId="0" borderId="0" xfId="1" applyFont="1"/>
    <xf numFmtId="188" fontId="8" fillId="5" borderId="22" xfId="1" applyNumberFormat="1" applyFont="1" applyFill="1" applyBorder="1" applyAlignment="1">
      <alignment horizontal="center" vertical="center" wrapText="1"/>
    </xf>
    <xf numFmtId="188" fontId="16" fillId="6" borderId="11" xfId="1" applyNumberFormat="1" applyFont="1" applyFill="1" applyBorder="1" applyAlignment="1">
      <alignment horizontal="center" vertical="center" wrapText="1"/>
    </xf>
    <xf numFmtId="4" fontId="10" fillId="5" borderId="1" xfId="1" applyNumberFormat="1" applyFont="1" applyFill="1" applyBorder="1" applyAlignment="1">
      <alignment horizontal="center" vertical="center" wrapText="1"/>
    </xf>
    <xf numFmtId="49" fontId="12" fillId="5" borderId="1" xfId="1" applyNumberFormat="1" applyFont="1" applyFill="1" applyBorder="1" applyAlignment="1">
      <alignment horizontal="center" vertical="center" wrapText="1"/>
    </xf>
    <xf numFmtId="188" fontId="12" fillId="5" borderId="22" xfId="1" applyNumberFormat="1" applyFont="1" applyFill="1" applyBorder="1" applyAlignment="1">
      <alignment horizontal="center" vertical="center" wrapText="1"/>
    </xf>
    <xf numFmtId="4" fontId="5" fillId="5" borderId="1" xfId="1" applyNumberFormat="1" applyFont="1" applyFill="1" applyBorder="1" applyAlignment="1">
      <alignment horizontal="center" vertical="center" wrapText="1"/>
    </xf>
    <xf numFmtId="4" fontId="11" fillId="5" borderId="1" xfId="1" applyNumberFormat="1" applyFont="1" applyFill="1" applyBorder="1" applyAlignment="1">
      <alignment horizontal="center" vertical="center" wrapText="1"/>
    </xf>
    <xf numFmtId="4" fontId="5" fillId="5" borderId="1" xfId="0" applyNumberFormat="1" applyFont="1" applyFill="1" applyBorder="1" applyAlignment="1">
      <alignment horizontal="center"/>
    </xf>
    <xf numFmtId="2" fontId="5" fillId="5" borderId="1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Border="1" applyAlignment="1">
      <alignment horizontal="left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49" fontId="8" fillId="2" borderId="2" xfId="1" applyNumberFormat="1" applyFont="1" applyFill="1" applyBorder="1" applyAlignment="1">
      <alignment horizontal="center" vertical="center" wrapText="1"/>
    </xf>
    <xf numFmtId="49" fontId="8" fillId="2" borderId="3" xfId="1" applyNumberFormat="1" applyFont="1" applyFill="1" applyBorder="1" applyAlignment="1">
      <alignment horizontal="center" vertical="center" wrapText="1"/>
    </xf>
    <xf numFmtId="49" fontId="8" fillId="2" borderId="4" xfId="1" applyNumberFormat="1" applyFont="1" applyFill="1" applyBorder="1" applyAlignment="1">
      <alignment horizontal="center" vertical="center" wrapText="1"/>
    </xf>
    <xf numFmtId="49" fontId="14" fillId="2" borderId="2" xfId="1" applyNumberFormat="1" applyFont="1" applyFill="1" applyBorder="1" applyAlignment="1">
      <alignment horizontal="center" vertical="center" wrapText="1"/>
    </xf>
    <xf numFmtId="49" fontId="14" fillId="2" borderId="3" xfId="1" applyNumberFormat="1" applyFont="1" applyFill="1" applyBorder="1" applyAlignment="1">
      <alignment horizontal="center" vertical="center" wrapText="1"/>
    </xf>
    <xf numFmtId="49" fontId="14" fillId="2" borderId="4" xfId="1" applyNumberFormat="1" applyFont="1" applyFill="1" applyBorder="1" applyAlignment="1">
      <alignment horizontal="center" vertical="center" wrapText="1"/>
    </xf>
    <xf numFmtId="49" fontId="14" fillId="4" borderId="2" xfId="1" applyNumberFormat="1" applyFont="1" applyFill="1" applyBorder="1" applyAlignment="1">
      <alignment horizontal="center" vertical="center" wrapText="1"/>
    </xf>
    <xf numFmtId="49" fontId="14" fillId="4" borderId="3" xfId="1" applyNumberFormat="1" applyFont="1" applyFill="1" applyBorder="1" applyAlignment="1">
      <alignment horizontal="center" vertical="center" wrapText="1"/>
    </xf>
    <xf numFmtId="49" fontId="14" fillId="4" borderId="4" xfId="1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49" fontId="8" fillId="3" borderId="23" xfId="1" applyNumberFormat="1" applyFont="1" applyFill="1" applyBorder="1" applyAlignment="1">
      <alignment horizontal="center" vertical="center" wrapText="1"/>
    </xf>
    <xf numFmtId="49" fontId="8" fillId="3" borderId="24" xfId="1" applyNumberFormat="1" applyFont="1" applyFill="1" applyBorder="1" applyAlignment="1">
      <alignment horizontal="center" vertical="center" wrapText="1"/>
    </xf>
    <xf numFmtId="49" fontId="8" fillId="3" borderId="25" xfId="1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49" fontId="8" fillId="5" borderId="16" xfId="1" applyNumberFormat="1" applyFont="1" applyFill="1" applyBorder="1" applyAlignment="1">
      <alignment horizontal="center" vertical="center" wrapText="1"/>
    </xf>
    <xf numFmtId="49" fontId="8" fillId="5" borderId="13" xfId="1" applyNumberFormat="1" applyFont="1" applyFill="1" applyBorder="1" applyAlignment="1">
      <alignment horizontal="center" vertical="center" wrapText="1"/>
    </xf>
    <xf numFmtId="49" fontId="8" fillId="5" borderId="17" xfId="1" applyNumberFormat="1" applyFont="1" applyFill="1" applyBorder="1" applyAlignment="1">
      <alignment horizontal="center" vertical="center" wrapText="1"/>
    </xf>
    <xf numFmtId="49" fontId="8" fillId="5" borderId="14" xfId="1" applyNumberFormat="1" applyFont="1" applyFill="1" applyBorder="1" applyAlignment="1">
      <alignment horizontal="center" vertical="center" wrapText="1"/>
    </xf>
    <xf numFmtId="49" fontId="12" fillId="5" borderId="15" xfId="1" applyNumberFormat="1" applyFont="1" applyFill="1" applyBorder="1" applyAlignment="1">
      <alignment horizontal="center" vertical="center" wrapText="1"/>
    </xf>
    <xf numFmtId="49" fontId="12" fillId="5" borderId="0" xfId="1" applyNumberFormat="1" applyFont="1" applyFill="1" applyBorder="1" applyAlignment="1">
      <alignment horizontal="center" vertical="center" wrapText="1"/>
    </xf>
    <xf numFmtId="49" fontId="12" fillId="5" borderId="18" xfId="1" applyNumberFormat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49" fontId="14" fillId="4" borderId="2" xfId="1" applyNumberFormat="1" applyFont="1" applyFill="1" applyBorder="1" applyAlignment="1">
      <alignment horizontal="center" vertical="center"/>
    </xf>
    <xf numFmtId="49" fontId="14" fillId="4" borderId="3" xfId="1" applyNumberFormat="1" applyFont="1" applyFill="1" applyBorder="1" applyAlignment="1">
      <alignment horizontal="center" vertical="center"/>
    </xf>
    <xf numFmtId="49" fontId="14" fillId="4" borderId="4" xfId="1" applyNumberFormat="1" applyFont="1" applyFill="1" applyBorder="1" applyAlignment="1">
      <alignment horizontal="center" vertical="center"/>
    </xf>
    <xf numFmtId="49" fontId="8" fillId="5" borderId="12" xfId="1" applyNumberFormat="1" applyFont="1" applyFill="1" applyBorder="1" applyAlignment="1">
      <alignment horizontal="center" vertical="center" wrapText="1"/>
    </xf>
    <xf numFmtId="49" fontId="8" fillId="5" borderId="15" xfId="1" applyNumberFormat="1" applyFont="1" applyFill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49" fontId="8" fillId="3" borderId="15" xfId="1" applyNumberFormat="1" applyFont="1" applyFill="1" applyBorder="1" applyAlignment="1">
      <alignment horizontal="center" vertical="center" wrapText="1"/>
    </xf>
    <xf numFmtId="49" fontId="8" fillId="3" borderId="0" xfId="1" applyNumberFormat="1" applyFont="1" applyFill="1" applyBorder="1" applyAlignment="1">
      <alignment horizontal="center" vertical="center" wrapText="1"/>
    </xf>
    <xf numFmtId="49" fontId="8" fillId="3" borderId="18" xfId="1" applyNumberFormat="1" applyFont="1" applyFill="1" applyBorder="1" applyAlignment="1">
      <alignment horizontal="center" vertical="center" wrapText="1"/>
    </xf>
    <xf numFmtId="49" fontId="8" fillId="3" borderId="1" xfId="1" applyNumberFormat="1" applyFont="1" applyFill="1" applyBorder="1" applyAlignment="1">
      <alignment horizontal="center" vertical="center" wrapText="1"/>
    </xf>
    <xf numFmtId="49" fontId="8" fillId="5" borderId="0" xfId="1" applyNumberFormat="1" applyFont="1" applyFill="1" applyBorder="1" applyAlignment="1">
      <alignment horizontal="center" vertical="center" wrapText="1"/>
    </xf>
    <xf numFmtId="49" fontId="8" fillId="5" borderId="18" xfId="1" applyNumberFormat="1" applyFont="1" applyFill="1" applyBorder="1" applyAlignment="1">
      <alignment horizontal="center" vertical="center" wrapText="1"/>
    </xf>
    <xf numFmtId="49" fontId="14" fillId="4" borderId="1" xfId="1" applyNumberFormat="1" applyFont="1" applyFill="1" applyBorder="1" applyAlignment="1">
      <alignment horizontal="center" vertical="center" wrapText="1"/>
    </xf>
    <xf numFmtId="49" fontId="8" fillId="5" borderId="9" xfId="1" applyNumberFormat="1" applyFont="1" applyFill="1" applyBorder="1" applyAlignment="1">
      <alignment horizontal="center" vertical="center" wrapText="1"/>
    </xf>
    <xf numFmtId="49" fontId="8" fillId="5" borderId="10" xfId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9" fillId="4" borderId="1" xfId="1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49" fontId="8" fillId="5" borderId="11" xfId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9" fontId="12" fillId="5" borderId="1" xfId="1" applyNumberFormat="1" applyFont="1" applyFill="1" applyBorder="1" applyAlignment="1">
      <alignment horizontal="center" vertical="center" wrapText="1"/>
    </xf>
    <xf numFmtId="49" fontId="12" fillId="2" borderId="2" xfId="1" applyNumberFormat="1" applyFont="1" applyFill="1" applyBorder="1" applyAlignment="1">
      <alignment horizontal="center" vertical="center" wrapText="1"/>
    </xf>
    <xf numFmtId="49" fontId="12" fillId="2" borderId="3" xfId="1" applyNumberFormat="1" applyFont="1" applyFill="1" applyBorder="1" applyAlignment="1">
      <alignment horizontal="center" vertical="center" wrapText="1"/>
    </xf>
    <xf numFmtId="49" fontId="12" fillId="2" borderId="4" xfId="1" applyNumberFormat="1" applyFont="1" applyFill="1" applyBorder="1" applyAlignment="1">
      <alignment horizontal="center" vertical="center" wrapText="1"/>
    </xf>
    <xf numFmtId="49" fontId="16" fillId="6" borderId="19" xfId="1" applyNumberFormat="1" applyFont="1" applyFill="1" applyBorder="1" applyAlignment="1">
      <alignment horizontal="center" vertical="center" wrapText="1"/>
    </xf>
    <xf numFmtId="49" fontId="16" fillId="6" borderId="20" xfId="1" applyNumberFormat="1" applyFont="1" applyFill="1" applyBorder="1" applyAlignment="1">
      <alignment horizontal="center" vertical="center" wrapText="1"/>
    </xf>
    <xf numFmtId="49" fontId="16" fillId="6" borderId="21" xfId="1" applyNumberFormat="1" applyFont="1" applyFill="1" applyBorder="1" applyAlignment="1">
      <alignment horizontal="center" vertical="center" wrapText="1"/>
    </xf>
    <xf numFmtId="49" fontId="8" fillId="3" borderId="1" xfId="1" applyNumberFormat="1" applyFont="1" applyFill="1" applyBorder="1" applyAlignment="1">
      <alignment horizontal="left" vertical="center" wrapText="1"/>
    </xf>
    <xf numFmtId="49" fontId="5" fillId="3" borderId="1" xfId="1" applyNumberFormat="1" applyFont="1" applyFill="1" applyBorder="1" applyAlignment="1">
      <alignment horizontal="center" vertical="center" wrapText="1"/>
    </xf>
    <xf numFmtId="49" fontId="9" fillId="2" borderId="2" xfId="1" applyNumberFormat="1" applyFont="1" applyFill="1" applyBorder="1" applyAlignment="1">
      <alignment horizontal="center" vertical="center" wrapText="1"/>
    </xf>
    <xf numFmtId="49" fontId="9" fillId="2" borderId="3" xfId="1" applyNumberFormat="1" applyFont="1" applyFill="1" applyBorder="1" applyAlignment="1">
      <alignment horizontal="center" vertical="center" wrapText="1"/>
    </xf>
    <xf numFmtId="49" fontId="9" fillId="2" borderId="4" xfId="1" applyNumberFormat="1" applyFont="1" applyFill="1" applyBorder="1" applyAlignment="1">
      <alignment horizontal="center" vertical="center" wrapText="1"/>
    </xf>
    <xf numFmtId="49" fontId="12" fillId="5" borderId="23" xfId="1" applyNumberFormat="1" applyFont="1" applyFill="1" applyBorder="1" applyAlignment="1">
      <alignment horizontal="center" vertical="center" wrapText="1"/>
    </xf>
    <xf numFmtId="49" fontId="12" fillId="5" borderId="24" xfId="1" applyNumberFormat="1" applyFont="1" applyFill="1" applyBorder="1" applyAlignment="1">
      <alignment horizontal="center" vertical="center" wrapText="1"/>
    </xf>
    <xf numFmtId="49" fontId="12" fillId="5" borderId="25" xfId="1" applyNumberFormat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A2" sqref="A2:G2"/>
    </sheetView>
  </sheetViews>
  <sheetFormatPr defaultRowHeight="13.8" x14ac:dyDescent="0.25"/>
  <cols>
    <col min="1" max="1" width="5.59765625" customWidth="1"/>
    <col min="2" max="2" width="43.8984375" customWidth="1"/>
    <col min="3" max="3" width="23.5" customWidth="1"/>
    <col min="4" max="4" width="19.59765625" customWidth="1"/>
    <col min="5" max="5" width="17.8984375" customWidth="1"/>
    <col min="6" max="6" width="12.3984375" customWidth="1"/>
  </cols>
  <sheetData>
    <row r="1" spans="1:9" ht="20.25" x14ac:dyDescent="0.3">
      <c r="A1" s="3"/>
      <c r="B1" s="3"/>
      <c r="C1" s="3"/>
      <c r="D1" s="3"/>
      <c r="E1" s="5"/>
      <c r="F1" s="3"/>
      <c r="G1" s="3"/>
    </row>
    <row r="2" spans="1:9" ht="20.25" customHeight="1" x14ac:dyDescent="0.4">
      <c r="A2" s="110" t="s">
        <v>79</v>
      </c>
      <c r="B2" s="110"/>
      <c r="C2" s="110"/>
      <c r="D2" s="110"/>
      <c r="E2" s="110"/>
      <c r="F2" s="110"/>
      <c r="G2" s="110"/>
    </row>
    <row r="3" spans="1:9" ht="20.25" customHeight="1" x14ac:dyDescent="0.4">
      <c r="A3" s="111" t="s">
        <v>103</v>
      </c>
      <c r="B3" s="111"/>
      <c r="C3" s="111"/>
      <c r="D3" s="111"/>
      <c r="E3" s="111"/>
      <c r="F3" s="111"/>
      <c r="G3" s="111"/>
    </row>
    <row r="4" spans="1:9" ht="21" x14ac:dyDescent="0.4">
      <c r="A4" s="6"/>
      <c r="B4" s="6"/>
      <c r="C4" s="6"/>
      <c r="D4" s="6"/>
      <c r="F4" s="7" t="s">
        <v>0</v>
      </c>
      <c r="G4" s="3"/>
    </row>
    <row r="5" spans="1:9" ht="20.25" customHeight="1" x14ac:dyDescent="0.4">
      <c r="A5" s="112" t="s">
        <v>1</v>
      </c>
      <c r="B5" s="112" t="s">
        <v>7</v>
      </c>
      <c r="C5" s="112" t="s">
        <v>2</v>
      </c>
      <c r="D5" s="112" t="s">
        <v>3</v>
      </c>
      <c r="E5" s="106" t="s">
        <v>3</v>
      </c>
      <c r="F5" s="107"/>
      <c r="G5" s="10"/>
      <c r="H5" s="2"/>
      <c r="I5" s="2"/>
    </row>
    <row r="6" spans="1:9" ht="20.25" customHeight="1" x14ac:dyDescent="0.4">
      <c r="A6" s="113"/>
      <c r="B6" s="113"/>
      <c r="C6" s="113"/>
      <c r="D6" s="113"/>
      <c r="E6" s="108"/>
      <c r="F6" s="109"/>
      <c r="G6" s="10"/>
      <c r="H6" s="2"/>
      <c r="I6" s="2"/>
    </row>
    <row r="7" spans="1:9" ht="21" x14ac:dyDescent="0.4">
      <c r="A7" s="114"/>
      <c r="B7" s="114"/>
      <c r="C7" s="114"/>
      <c r="D7" s="114"/>
      <c r="E7" s="104" t="s">
        <v>5</v>
      </c>
      <c r="F7" s="104" t="s">
        <v>4</v>
      </c>
      <c r="G7" s="4"/>
      <c r="H7" s="1"/>
      <c r="I7" s="1"/>
    </row>
    <row r="8" spans="1:9" ht="21" x14ac:dyDescent="0.4">
      <c r="A8" s="9">
        <v>1</v>
      </c>
      <c r="B8" s="8" t="s">
        <v>15</v>
      </c>
      <c r="C8" s="12" t="s">
        <v>104</v>
      </c>
      <c r="D8" s="13">
        <v>2710450</v>
      </c>
      <c r="E8" s="14">
        <v>183091.51</v>
      </c>
      <c r="F8" s="16">
        <f>SUM(E8/D8*100)</f>
        <v>6.7550225977236256</v>
      </c>
      <c r="G8" s="4"/>
      <c r="H8" s="1"/>
      <c r="I8" s="1"/>
    </row>
    <row r="9" spans="1:9" ht="22.5" customHeight="1" x14ac:dyDescent="0.4">
      <c r="A9" s="9">
        <v>2</v>
      </c>
      <c r="B9" s="11" t="s">
        <v>9</v>
      </c>
      <c r="C9" s="12" t="s">
        <v>105</v>
      </c>
      <c r="D9" s="14">
        <v>301900000</v>
      </c>
      <c r="E9" s="15">
        <v>0</v>
      </c>
      <c r="F9" s="16">
        <f t="shared" ref="F9:F21" si="0">SUM(E9/D9*100)</f>
        <v>0</v>
      </c>
      <c r="G9" s="4"/>
      <c r="H9" s="1"/>
      <c r="I9" s="1"/>
    </row>
    <row r="10" spans="1:9" ht="21" x14ac:dyDescent="0.4">
      <c r="A10" s="9">
        <v>3</v>
      </c>
      <c r="B10" s="8" t="s">
        <v>17</v>
      </c>
      <c r="C10" s="12" t="s">
        <v>106</v>
      </c>
      <c r="D10" s="14">
        <v>3162335</v>
      </c>
      <c r="E10" s="15">
        <v>1039543.47</v>
      </c>
      <c r="F10" s="16">
        <f t="shared" si="0"/>
        <v>32.872654857881912</v>
      </c>
      <c r="G10" s="4"/>
      <c r="H10" s="1"/>
      <c r="I10" s="1"/>
    </row>
    <row r="11" spans="1:9" ht="21" x14ac:dyDescent="0.4">
      <c r="A11" s="9">
        <v>4</v>
      </c>
      <c r="B11" s="11" t="s">
        <v>16</v>
      </c>
      <c r="C11" s="12" t="s">
        <v>107</v>
      </c>
      <c r="D11" s="15">
        <v>2129558</v>
      </c>
      <c r="E11" s="15">
        <v>804774.41</v>
      </c>
      <c r="F11" s="16">
        <f t="shared" si="0"/>
        <v>37.790678159505404</v>
      </c>
      <c r="G11" s="4"/>
      <c r="H11" s="1"/>
      <c r="I11" s="1"/>
    </row>
    <row r="12" spans="1:9" ht="21" x14ac:dyDescent="0.4">
      <c r="A12" s="9">
        <v>5</v>
      </c>
      <c r="B12" s="11" t="s">
        <v>18</v>
      </c>
      <c r="C12" s="12" t="s">
        <v>107</v>
      </c>
      <c r="D12" s="14">
        <v>707600</v>
      </c>
      <c r="E12" s="15">
        <v>87035</v>
      </c>
      <c r="F12" s="16">
        <f t="shared" si="0"/>
        <v>12.300028264556246</v>
      </c>
      <c r="G12" s="4"/>
      <c r="H12" s="1"/>
      <c r="I12" s="1"/>
    </row>
    <row r="13" spans="1:9" ht="21" x14ac:dyDescent="0.4">
      <c r="A13" s="9">
        <v>6</v>
      </c>
      <c r="B13" s="11" t="s">
        <v>21</v>
      </c>
      <c r="C13" s="12" t="s">
        <v>20</v>
      </c>
      <c r="D13" s="14">
        <v>926900</v>
      </c>
      <c r="E13" s="15">
        <v>460036.9</v>
      </c>
      <c r="F13" s="16">
        <f t="shared" si="0"/>
        <v>49.631772575250835</v>
      </c>
      <c r="G13" s="4"/>
      <c r="H13" s="1"/>
      <c r="I13" s="1"/>
    </row>
    <row r="14" spans="1:9" ht="21" x14ac:dyDescent="0.4">
      <c r="A14" s="9">
        <v>7</v>
      </c>
      <c r="B14" s="11" t="s">
        <v>12</v>
      </c>
      <c r="C14" s="12" t="s">
        <v>20</v>
      </c>
      <c r="D14" s="14">
        <v>1412300</v>
      </c>
      <c r="E14" s="15">
        <v>0</v>
      </c>
      <c r="F14" s="16">
        <f t="shared" si="0"/>
        <v>0</v>
      </c>
      <c r="G14" s="4"/>
      <c r="H14" s="1"/>
      <c r="I14" s="1"/>
    </row>
    <row r="15" spans="1:9" ht="21" x14ac:dyDescent="0.4">
      <c r="A15" s="9">
        <v>8</v>
      </c>
      <c r="B15" s="11" t="s">
        <v>8</v>
      </c>
      <c r="C15" s="12" t="s">
        <v>107</v>
      </c>
      <c r="D15" s="14">
        <v>4564700</v>
      </c>
      <c r="E15" s="15">
        <v>381474.09</v>
      </c>
      <c r="F15" s="16">
        <f t="shared" si="0"/>
        <v>8.357046246193617</v>
      </c>
      <c r="G15" s="4"/>
      <c r="H15" s="1"/>
      <c r="I15" s="1"/>
    </row>
    <row r="16" spans="1:9" ht="21" x14ac:dyDescent="0.4">
      <c r="A16" s="9">
        <v>9</v>
      </c>
      <c r="B16" s="11" t="s">
        <v>13</v>
      </c>
      <c r="C16" s="12" t="s">
        <v>108</v>
      </c>
      <c r="D16" s="14">
        <v>31697575</v>
      </c>
      <c r="E16" s="15">
        <v>130450</v>
      </c>
      <c r="F16" s="16">
        <f t="shared" si="0"/>
        <v>0.41154567817885124</v>
      </c>
      <c r="G16" s="4"/>
      <c r="H16" s="1"/>
      <c r="I16" s="1"/>
    </row>
    <row r="17" spans="1:9" ht="21" x14ac:dyDescent="0.4">
      <c r="A17" s="9">
        <v>10</v>
      </c>
      <c r="B17" s="11" t="s">
        <v>11</v>
      </c>
      <c r="C17" s="12" t="s">
        <v>112</v>
      </c>
      <c r="D17" s="14">
        <v>3008550</v>
      </c>
      <c r="E17" s="15">
        <v>1420198.16</v>
      </c>
      <c r="F17" s="16">
        <f t="shared" si="0"/>
        <v>47.205403267354704</v>
      </c>
      <c r="G17" s="4"/>
      <c r="H17" s="1"/>
      <c r="I17" s="1"/>
    </row>
    <row r="18" spans="1:9" ht="21" x14ac:dyDescent="0.4">
      <c r="A18" s="9">
        <v>11</v>
      </c>
      <c r="B18" s="11" t="s">
        <v>19</v>
      </c>
      <c r="C18" s="12" t="s">
        <v>109</v>
      </c>
      <c r="D18" s="14">
        <v>6390900</v>
      </c>
      <c r="E18" s="15">
        <v>1917526.9</v>
      </c>
      <c r="F18" s="16">
        <f t="shared" si="0"/>
        <v>30.004019778122014</v>
      </c>
      <c r="G18" s="4"/>
      <c r="H18" s="1"/>
      <c r="I18" s="1"/>
    </row>
    <row r="19" spans="1:9" ht="21" x14ac:dyDescent="0.4">
      <c r="A19" s="9">
        <v>12</v>
      </c>
      <c r="B19" s="11" t="s">
        <v>14</v>
      </c>
      <c r="C19" s="12" t="s">
        <v>110</v>
      </c>
      <c r="D19" s="14">
        <v>1957940</v>
      </c>
      <c r="E19" s="15">
        <v>174740</v>
      </c>
      <c r="F19" s="16">
        <f t="shared" si="0"/>
        <v>8.9246861497287977</v>
      </c>
      <c r="G19" s="4"/>
      <c r="H19" s="1"/>
      <c r="I19" s="1"/>
    </row>
    <row r="20" spans="1:9" ht="21" x14ac:dyDescent="0.4">
      <c r="A20" s="9">
        <v>13</v>
      </c>
      <c r="B20" s="11" t="s">
        <v>10</v>
      </c>
      <c r="C20" s="12" t="s">
        <v>111</v>
      </c>
      <c r="D20" s="14">
        <v>1799618</v>
      </c>
      <c r="E20" s="15">
        <v>0</v>
      </c>
      <c r="F20" s="16">
        <f t="shared" si="0"/>
        <v>0</v>
      </c>
      <c r="G20" s="3"/>
    </row>
    <row r="21" spans="1:9" ht="21" x14ac:dyDescent="0.4">
      <c r="A21" s="105" t="s">
        <v>6</v>
      </c>
      <c r="B21" s="105"/>
      <c r="C21" s="105"/>
      <c r="D21" s="102">
        <f>SUM(D8:D20)</f>
        <v>362368426</v>
      </c>
      <c r="E21" s="102">
        <f>SUM(E8:E20)</f>
        <v>6598870.4399999995</v>
      </c>
      <c r="F21" s="103">
        <f t="shared" si="0"/>
        <v>1.8210390217606869</v>
      </c>
      <c r="G21" s="3"/>
    </row>
    <row r="22" spans="1:9" ht="21" x14ac:dyDescent="0.4">
      <c r="A22" s="3"/>
      <c r="B22" s="3"/>
      <c r="C22" s="3"/>
      <c r="D22" s="3"/>
      <c r="E22" s="3"/>
      <c r="F22" s="3"/>
      <c r="G22" s="3"/>
    </row>
    <row r="23" spans="1:9" ht="21" x14ac:dyDescent="0.4">
      <c r="A23" s="3"/>
      <c r="B23" s="3"/>
      <c r="C23" s="3"/>
      <c r="D23" s="3"/>
      <c r="E23" s="3"/>
      <c r="F23" s="3"/>
      <c r="G23" s="3"/>
    </row>
  </sheetData>
  <mergeCells count="8">
    <mergeCell ref="A21:C21"/>
    <mergeCell ref="E5:F6"/>
    <mergeCell ref="A2:G2"/>
    <mergeCell ref="A3:G3"/>
    <mergeCell ref="B5:B7"/>
    <mergeCell ref="A5:A7"/>
    <mergeCell ref="C5:C7"/>
    <mergeCell ref="D5:D7"/>
  </mergeCells>
  <pageMargins left="0.62992125984251968" right="0" top="3.937007874015748E-2" bottom="0" header="0.19685039370078741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"/>
  <sheetViews>
    <sheetView workbookViewId="0">
      <selection activeCell="H73" sqref="H73"/>
    </sheetView>
  </sheetViews>
  <sheetFormatPr defaultRowHeight="13.8" x14ac:dyDescent="0.25"/>
  <cols>
    <col min="1" max="1" width="5" customWidth="1"/>
    <col min="2" max="2" width="14.59765625" customWidth="1"/>
    <col min="3" max="3" width="8.59765625" customWidth="1"/>
    <col min="4" max="4" width="13.8984375" customWidth="1"/>
    <col min="5" max="5" width="25.09765625" customWidth="1"/>
    <col min="6" max="6" width="24" customWidth="1"/>
    <col min="7" max="7" width="7" style="24" customWidth="1"/>
    <col min="8" max="8" width="16.59765625" customWidth="1"/>
    <col min="9" max="9" width="13.8984375" customWidth="1"/>
    <col min="10" max="10" width="7.3984375" customWidth="1"/>
  </cols>
  <sheetData>
    <row r="1" spans="1:10" s="3" customFormat="1" ht="36.75" customHeight="1" x14ac:dyDescent="0.4">
      <c r="A1" s="165" t="s">
        <v>79</v>
      </c>
      <c r="B1" s="165"/>
      <c r="C1" s="165"/>
      <c r="D1" s="165"/>
      <c r="E1" s="165"/>
      <c r="F1" s="165"/>
      <c r="G1" s="165"/>
      <c r="H1" s="165"/>
      <c r="I1" s="165"/>
      <c r="J1" s="166"/>
    </row>
    <row r="2" spans="1:10" s="3" customFormat="1" ht="10.5" customHeight="1" x14ac:dyDescent="0.4">
      <c r="A2" s="161" t="s">
        <v>24</v>
      </c>
      <c r="B2" s="161" t="s">
        <v>7</v>
      </c>
      <c r="C2" s="161" t="s">
        <v>25</v>
      </c>
      <c r="D2" s="151" t="s">
        <v>26</v>
      </c>
      <c r="E2" s="143" t="s">
        <v>59</v>
      </c>
      <c r="F2" s="144" t="s">
        <v>2</v>
      </c>
      <c r="G2" s="136" t="s">
        <v>27</v>
      </c>
      <c r="H2" s="137"/>
      <c r="I2" s="151" t="s">
        <v>3</v>
      </c>
      <c r="J2" s="137"/>
    </row>
    <row r="3" spans="1:10" s="3" customFormat="1" ht="11.25" customHeight="1" x14ac:dyDescent="0.4">
      <c r="A3" s="162"/>
      <c r="B3" s="162"/>
      <c r="C3" s="162"/>
      <c r="D3" s="152"/>
      <c r="E3" s="143"/>
      <c r="F3" s="144"/>
      <c r="G3" s="138"/>
      <c r="H3" s="139"/>
      <c r="I3" s="167"/>
      <c r="J3" s="139"/>
    </row>
    <row r="4" spans="1:10" s="3" customFormat="1" ht="31.2" x14ac:dyDescent="0.4">
      <c r="A4" s="162"/>
      <c r="B4" s="162"/>
      <c r="C4" s="162"/>
      <c r="D4" s="152"/>
      <c r="E4" s="143"/>
      <c r="F4" s="144"/>
      <c r="G4" s="41" t="s">
        <v>22</v>
      </c>
      <c r="H4" s="42" t="s">
        <v>3</v>
      </c>
      <c r="I4" s="42" t="s">
        <v>28</v>
      </c>
      <c r="J4" s="42" t="s">
        <v>4</v>
      </c>
    </row>
    <row r="5" spans="1:10" s="18" customFormat="1" ht="62.4" x14ac:dyDescent="0.4">
      <c r="A5" s="121">
        <v>1</v>
      </c>
      <c r="B5" s="124" t="s">
        <v>35</v>
      </c>
      <c r="C5" s="145" t="s">
        <v>29</v>
      </c>
      <c r="D5" s="124" t="s">
        <v>64</v>
      </c>
      <c r="E5" s="31" t="s">
        <v>73</v>
      </c>
      <c r="F5" s="32" t="s">
        <v>23</v>
      </c>
      <c r="G5" s="27">
        <v>10</v>
      </c>
      <c r="H5" s="28">
        <v>1946660</v>
      </c>
      <c r="I5" s="28">
        <v>19650</v>
      </c>
      <c r="J5" s="30">
        <f>I5/H5*100</f>
        <v>1.0094212651413188</v>
      </c>
    </row>
    <row r="6" spans="1:10" s="18" customFormat="1" ht="32.4" x14ac:dyDescent="0.4">
      <c r="A6" s="122"/>
      <c r="B6" s="125"/>
      <c r="C6" s="146"/>
      <c r="D6" s="125"/>
      <c r="E6" s="31" t="s">
        <v>72</v>
      </c>
      <c r="F6" s="33" t="s">
        <v>40</v>
      </c>
      <c r="G6" s="29">
        <v>5</v>
      </c>
      <c r="H6" s="26">
        <v>432840</v>
      </c>
      <c r="I6" s="26">
        <v>42000</v>
      </c>
      <c r="J6" s="30">
        <f t="shared" ref="J6:J11" si="0">I6/H6*100</f>
        <v>9.7033545883005257</v>
      </c>
    </row>
    <row r="7" spans="1:10" s="18" customFormat="1" ht="93.6" x14ac:dyDescent="0.4">
      <c r="A7" s="122"/>
      <c r="B7" s="125"/>
      <c r="C7" s="146"/>
      <c r="D7" s="125"/>
      <c r="E7" s="31" t="s">
        <v>74</v>
      </c>
      <c r="F7" s="34" t="s">
        <v>41</v>
      </c>
      <c r="G7" s="29">
        <v>4</v>
      </c>
      <c r="H7" s="26">
        <v>147000</v>
      </c>
      <c r="I7" s="26">
        <v>62400</v>
      </c>
      <c r="J7" s="30">
        <f t="shared" si="0"/>
        <v>42.448979591836732</v>
      </c>
    </row>
    <row r="8" spans="1:10" s="18" customFormat="1" ht="48" x14ac:dyDescent="0.4">
      <c r="A8" s="122"/>
      <c r="B8" s="125"/>
      <c r="C8" s="146"/>
      <c r="D8" s="125"/>
      <c r="E8" s="31" t="s">
        <v>72</v>
      </c>
      <c r="F8" s="33" t="s">
        <v>75</v>
      </c>
      <c r="G8" s="29">
        <v>1</v>
      </c>
      <c r="H8" s="26">
        <v>8000</v>
      </c>
      <c r="I8" s="26">
        <v>0</v>
      </c>
      <c r="J8" s="30">
        <f t="shared" si="0"/>
        <v>0</v>
      </c>
    </row>
    <row r="9" spans="1:10" s="18" customFormat="1" ht="32.4" x14ac:dyDescent="0.4">
      <c r="A9" s="122"/>
      <c r="B9" s="125"/>
      <c r="C9" s="146"/>
      <c r="D9" s="125"/>
      <c r="E9" s="31" t="s">
        <v>71</v>
      </c>
      <c r="F9" s="33" t="s">
        <v>76</v>
      </c>
      <c r="G9" s="29">
        <v>1</v>
      </c>
      <c r="H9" s="26">
        <v>150950</v>
      </c>
      <c r="I9" s="26">
        <v>59041.51</v>
      </c>
      <c r="J9" s="30">
        <f t="shared" si="0"/>
        <v>39.113289168598875</v>
      </c>
    </row>
    <row r="10" spans="1:10" s="18" customFormat="1" ht="32.4" x14ac:dyDescent="0.4">
      <c r="A10" s="123"/>
      <c r="B10" s="126"/>
      <c r="C10" s="147"/>
      <c r="D10" s="126"/>
      <c r="E10" s="31" t="s">
        <v>71</v>
      </c>
      <c r="F10" s="33" t="s">
        <v>55</v>
      </c>
      <c r="G10" s="29">
        <v>1</v>
      </c>
      <c r="H10" s="26">
        <v>25000</v>
      </c>
      <c r="I10" s="26">
        <v>0</v>
      </c>
      <c r="J10" s="30">
        <f t="shared" si="0"/>
        <v>0</v>
      </c>
    </row>
    <row r="11" spans="1:10" s="18" customFormat="1" ht="21" x14ac:dyDescent="0.4">
      <c r="A11" s="140"/>
      <c r="B11" s="141"/>
      <c r="C11" s="142"/>
      <c r="D11" s="38" t="s">
        <v>58</v>
      </c>
      <c r="E11" s="38"/>
      <c r="F11" s="38"/>
      <c r="G11" s="39">
        <f>SUM(G5:G10)</f>
        <v>22</v>
      </c>
      <c r="H11" s="40">
        <f>SUM(H5:H10)</f>
        <v>2710450</v>
      </c>
      <c r="I11" s="40">
        <f>SUM(I5:I10)</f>
        <v>183091.51</v>
      </c>
      <c r="J11" s="45">
        <f t="shared" si="0"/>
        <v>6.7550225977236256</v>
      </c>
    </row>
    <row r="12" spans="1:10" s="18" customFormat="1" ht="46.8" x14ac:dyDescent="0.4">
      <c r="A12" s="164" t="s">
        <v>42</v>
      </c>
      <c r="B12" s="163" t="s">
        <v>9</v>
      </c>
      <c r="C12" s="168" t="s">
        <v>29</v>
      </c>
      <c r="D12" s="163" t="s">
        <v>62</v>
      </c>
      <c r="E12" s="153" t="s">
        <v>69</v>
      </c>
      <c r="F12" s="54" t="s">
        <v>41</v>
      </c>
      <c r="G12" s="25">
        <v>25</v>
      </c>
      <c r="H12" s="19">
        <v>46800000</v>
      </c>
      <c r="I12" s="19">
        <v>0</v>
      </c>
      <c r="J12" s="21">
        <f>SUM(I12/H12*100)</f>
        <v>0</v>
      </c>
    </row>
    <row r="13" spans="1:10" s="18" customFormat="1" ht="31.2" x14ac:dyDescent="0.4">
      <c r="A13" s="164"/>
      <c r="B13" s="163"/>
      <c r="C13" s="168"/>
      <c r="D13" s="163"/>
      <c r="E13" s="153"/>
      <c r="F13" s="54" t="s">
        <v>44</v>
      </c>
      <c r="G13" s="25">
        <v>3</v>
      </c>
      <c r="H13" s="19">
        <v>92880000</v>
      </c>
      <c r="I13" s="19">
        <v>0</v>
      </c>
      <c r="J13" s="21">
        <f t="shared" ref="J13:J16" si="1">SUM(I13/H13*100)</f>
        <v>0</v>
      </c>
    </row>
    <row r="14" spans="1:10" s="18" customFormat="1" ht="21" x14ac:dyDescent="0.4">
      <c r="A14" s="164"/>
      <c r="B14" s="163"/>
      <c r="C14" s="168"/>
      <c r="D14" s="163"/>
      <c r="E14" s="153"/>
      <c r="F14" s="54" t="s">
        <v>52</v>
      </c>
      <c r="G14" s="25">
        <v>6</v>
      </c>
      <c r="H14" s="19">
        <v>157520000</v>
      </c>
      <c r="I14" s="20">
        <v>0</v>
      </c>
      <c r="J14" s="21">
        <f t="shared" si="1"/>
        <v>0</v>
      </c>
    </row>
    <row r="15" spans="1:10" s="18" customFormat="1" ht="46.8" x14ac:dyDescent="0.4">
      <c r="A15" s="164"/>
      <c r="B15" s="163"/>
      <c r="C15" s="168"/>
      <c r="D15" s="163"/>
      <c r="E15" s="153"/>
      <c r="F15" s="55" t="s">
        <v>70</v>
      </c>
      <c r="G15" s="25">
        <v>7</v>
      </c>
      <c r="H15" s="19">
        <v>4700000</v>
      </c>
      <c r="I15" s="19">
        <v>0</v>
      </c>
      <c r="J15" s="21">
        <f t="shared" si="1"/>
        <v>0</v>
      </c>
    </row>
    <row r="16" spans="1:10" s="18" customFormat="1" ht="26.25" customHeight="1" x14ac:dyDescent="0.4">
      <c r="A16" s="169"/>
      <c r="B16" s="169"/>
      <c r="C16" s="169"/>
      <c r="D16" s="98" t="s">
        <v>58</v>
      </c>
      <c r="E16" s="98"/>
      <c r="F16" s="98"/>
      <c r="G16" s="99">
        <f>SUM(G12:G15)</f>
        <v>41</v>
      </c>
      <c r="H16" s="47">
        <f>SUM(H12:H15)</f>
        <v>301900000</v>
      </c>
      <c r="I16" s="47">
        <f>SUM(I12:I15)</f>
        <v>0</v>
      </c>
      <c r="J16" s="97">
        <f t="shared" si="1"/>
        <v>0</v>
      </c>
    </row>
    <row r="17" spans="1:11" s="18" customFormat="1" ht="35.25" customHeight="1" x14ac:dyDescent="0.4">
      <c r="A17" s="148">
        <v>3</v>
      </c>
      <c r="B17" s="124" t="s">
        <v>30</v>
      </c>
      <c r="C17" s="145" t="s">
        <v>29</v>
      </c>
      <c r="D17" s="124" t="s">
        <v>65</v>
      </c>
      <c r="E17" s="131" t="s">
        <v>72</v>
      </c>
      <c r="F17" s="32" t="s">
        <v>77</v>
      </c>
      <c r="G17" s="35">
        <v>4</v>
      </c>
      <c r="H17" s="26">
        <v>562260</v>
      </c>
      <c r="I17" s="26">
        <v>0</v>
      </c>
      <c r="J17" s="36">
        <f>SUM(I17/H17*100)</f>
        <v>0</v>
      </c>
      <c r="K17" s="22"/>
    </row>
    <row r="18" spans="1:11" s="18" customFormat="1" ht="31.2" x14ac:dyDescent="0.4">
      <c r="A18" s="149"/>
      <c r="B18" s="125"/>
      <c r="C18" s="146"/>
      <c r="D18" s="125"/>
      <c r="E18" s="132"/>
      <c r="F18" s="32" t="s">
        <v>54</v>
      </c>
      <c r="G18" s="35">
        <v>4</v>
      </c>
      <c r="H18" s="28">
        <v>243800</v>
      </c>
      <c r="I18" s="28">
        <v>0</v>
      </c>
      <c r="J18" s="36">
        <f t="shared" ref="J18:J21" si="2">SUM(I18/H18*100)</f>
        <v>0</v>
      </c>
      <c r="K18" s="22"/>
    </row>
    <row r="19" spans="1:11" s="18" customFormat="1" ht="46.8" x14ac:dyDescent="0.4">
      <c r="A19" s="149"/>
      <c r="B19" s="125"/>
      <c r="C19" s="146"/>
      <c r="D19" s="125"/>
      <c r="E19" s="132"/>
      <c r="F19" s="32" t="s">
        <v>78</v>
      </c>
      <c r="G19" s="35">
        <v>2</v>
      </c>
      <c r="H19" s="28">
        <v>40900</v>
      </c>
      <c r="I19" s="37">
        <v>0</v>
      </c>
      <c r="J19" s="36">
        <f t="shared" si="2"/>
        <v>0</v>
      </c>
      <c r="K19" s="22"/>
    </row>
    <row r="20" spans="1:11" s="18" customFormat="1" ht="57.75" customHeight="1" x14ac:dyDescent="0.4">
      <c r="A20" s="150"/>
      <c r="B20" s="126"/>
      <c r="C20" s="147"/>
      <c r="D20" s="126"/>
      <c r="E20" s="133"/>
      <c r="F20" s="32" t="s">
        <v>47</v>
      </c>
      <c r="G20" s="35">
        <v>4</v>
      </c>
      <c r="H20" s="28">
        <v>2315375</v>
      </c>
      <c r="I20" s="37">
        <v>1039543.47</v>
      </c>
      <c r="J20" s="36">
        <f t="shared" si="2"/>
        <v>44.897412730119314</v>
      </c>
      <c r="K20" s="22"/>
    </row>
    <row r="21" spans="1:11" s="18" customFormat="1" ht="21" x14ac:dyDescent="0.4">
      <c r="A21" s="140"/>
      <c r="B21" s="141"/>
      <c r="C21" s="142"/>
      <c r="D21" s="38" t="s">
        <v>58</v>
      </c>
      <c r="E21" s="38"/>
      <c r="F21" s="38"/>
      <c r="G21" s="46">
        <f>SUM(G17:G20)</f>
        <v>14</v>
      </c>
      <c r="H21" s="47">
        <f>SUM(H17:H20)</f>
        <v>3162335</v>
      </c>
      <c r="I21" s="47">
        <f>SUM(I17:I20)</f>
        <v>1039543.47</v>
      </c>
      <c r="J21" s="100">
        <f t="shared" si="2"/>
        <v>32.872654857881912</v>
      </c>
    </row>
    <row r="22" spans="1:11" s="18" customFormat="1" ht="56.25" customHeight="1" x14ac:dyDescent="0.4">
      <c r="A22" s="170" t="s">
        <v>86</v>
      </c>
      <c r="B22" s="178" t="s">
        <v>16</v>
      </c>
      <c r="C22" s="145" t="s">
        <v>29</v>
      </c>
      <c r="D22" s="124" t="s">
        <v>65</v>
      </c>
      <c r="E22" s="58" t="s">
        <v>72</v>
      </c>
      <c r="F22" s="58" t="s">
        <v>82</v>
      </c>
      <c r="G22" s="57">
        <v>1</v>
      </c>
      <c r="H22" s="56">
        <v>43088</v>
      </c>
      <c r="I22" s="56">
        <v>600</v>
      </c>
      <c r="J22" s="21">
        <f>SUM(I22/H22*100)</f>
        <v>1.3924990716672856</v>
      </c>
    </row>
    <row r="23" spans="1:11" s="18" customFormat="1" ht="31.2" x14ac:dyDescent="0.4">
      <c r="A23" s="171"/>
      <c r="B23" s="179"/>
      <c r="C23" s="146"/>
      <c r="D23" s="125"/>
      <c r="E23" s="58" t="s">
        <v>71</v>
      </c>
      <c r="F23" s="58" t="s">
        <v>83</v>
      </c>
      <c r="G23" s="57">
        <v>4</v>
      </c>
      <c r="H23" s="56">
        <v>813400</v>
      </c>
      <c r="I23" s="56">
        <v>522565</v>
      </c>
      <c r="J23" s="21">
        <f t="shared" ref="J23:J26" si="3">SUM(I23/H23*100)</f>
        <v>64.24452913695599</v>
      </c>
    </row>
    <row r="24" spans="1:11" s="18" customFormat="1" ht="31.2" x14ac:dyDescent="0.4">
      <c r="A24" s="171"/>
      <c r="B24" s="179"/>
      <c r="C24" s="146"/>
      <c r="D24" s="125"/>
      <c r="E24" s="58" t="s">
        <v>72</v>
      </c>
      <c r="F24" s="58" t="s">
        <v>84</v>
      </c>
      <c r="G24" s="57">
        <v>4</v>
      </c>
      <c r="H24" s="56">
        <v>1203070</v>
      </c>
      <c r="I24" s="56">
        <v>281609.40999999997</v>
      </c>
      <c r="J24" s="21">
        <f t="shared" si="3"/>
        <v>23.40756647576616</v>
      </c>
    </row>
    <row r="25" spans="1:11" s="18" customFormat="1" ht="46.8" x14ac:dyDescent="0.4">
      <c r="A25" s="172"/>
      <c r="B25" s="180"/>
      <c r="C25" s="147"/>
      <c r="D25" s="126"/>
      <c r="E25" s="58" t="s">
        <v>85</v>
      </c>
      <c r="F25" s="58" t="s">
        <v>41</v>
      </c>
      <c r="G25" s="57">
        <v>2</v>
      </c>
      <c r="H25" s="56">
        <v>70000</v>
      </c>
      <c r="I25" s="56">
        <v>0</v>
      </c>
      <c r="J25" s="56">
        <f t="shared" si="3"/>
        <v>0</v>
      </c>
    </row>
    <row r="26" spans="1:11" s="18" customFormat="1" ht="21" x14ac:dyDescent="0.4">
      <c r="A26" s="181"/>
      <c r="B26" s="182"/>
      <c r="C26" s="183"/>
      <c r="D26" s="59" t="s">
        <v>58</v>
      </c>
      <c r="E26" s="59"/>
      <c r="F26" s="59"/>
      <c r="G26" s="60">
        <f>SUM(G22:G25)</f>
        <v>11</v>
      </c>
      <c r="H26" s="47">
        <f>SUM(H22:H25)</f>
        <v>2129558</v>
      </c>
      <c r="I26" s="47">
        <f>SUM(I22:I25)</f>
        <v>804774.40999999992</v>
      </c>
      <c r="J26" s="101">
        <f t="shared" si="3"/>
        <v>37.790678159505397</v>
      </c>
    </row>
    <row r="27" spans="1:11" s="18" customFormat="1" ht="37.5" customHeight="1" x14ac:dyDescent="0.4">
      <c r="A27" s="160" t="s">
        <v>46</v>
      </c>
      <c r="B27" s="130" t="s">
        <v>31</v>
      </c>
      <c r="C27" s="135" t="s">
        <v>29</v>
      </c>
      <c r="D27" s="130" t="s">
        <v>64</v>
      </c>
      <c r="E27" s="134" t="s">
        <v>72</v>
      </c>
      <c r="F27" s="32" t="s">
        <v>56</v>
      </c>
      <c r="G27" s="44">
        <v>8</v>
      </c>
      <c r="H27" s="26">
        <v>639800</v>
      </c>
      <c r="I27" s="26">
        <v>85595</v>
      </c>
      <c r="J27" s="36">
        <f>SUM(I27/H27*100)</f>
        <v>13.378399499843702</v>
      </c>
    </row>
    <row r="28" spans="1:11" s="18" customFormat="1" ht="46.8" x14ac:dyDescent="0.4">
      <c r="A28" s="160"/>
      <c r="B28" s="130"/>
      <c r="C28" s="135"/>
      <c r="D28" s="130"/>
      <c r="E28" s="134"/>
      <c r="F28" s="32" t="s">
        <v>78</v>
      </c>
      <c r="G28" s="44">
        <v>1</v>
      </c>
      <c r="H28" s="26">
        <v>26900</v>
      </c>
      <c r="I28" s="37">
        <v>0</v>
      </c>
      <c r="J28" s="36">
        <f t="shared" ref="J28:J31" si="4">SUM(I28/H28*100)</f>
        <v>0</v>
      </c>
    </row>
    <row r="29" spans="1:11" s="18" customFormat="1" ht="21" x14ac:dyDescent="0.4">
      <c r="A29" s="160"/>
      <c r="B29" s="130"/>
      <c r="C29" s="135"/>
      <c r="D29" s="130"/>
      <c r="E29" s="134"/>
      <c r="F29" s="32" t="s">
        <v>80</v>
      </c>
      <c r="G29" s="44">
        <v>1</v>
      </c>
      <c r="H29" s="26">
        <v>25000</v>
      </c>
      <c r="I29" s="37">
        <v>0</v>
      </c>
      <c r="J29" s="36">
        <f t="shared" si="4"/>
        <v>0</v>
      </c>
    </row>
    <row r="30" spans="1:11" s="18" customFormat="1" ht="31.2" x14ac:dyDescent="0.4">
      <c r="A30" s="160"/>
      <c r="B30" s="130"/>
      <c r="C30" s="135"/>
      <c r="D30" s="130"/>
      <c r="E30" s="134"/>
      <c r="F30" s="32" t="s">
        <v>81</v>
      </c>
      <c r="G30" s="44">
        <v>1</v>
      </c>
      <c r="H30" s="26">
        <v>15900</v>
      </c>
      <c r="I30" s="37">
        <v>1440</v>
      </c>
      <c r="J30" s="36">
        <f t="shared" si="4"/>
        <v>9.0566037735849054</v>
      </c>
    </row>
    <row r="31" spans="1:11" s="18" customFormat="1" ht="21" x14ac:dyDescent="0.4">
      <c r="A31" s="152"/>
      <c r="B31" s="158"/>
      <c r="C31" s="159"/>
      <c r="D31" s="50" t="s">
        <v>58</v>
      </c>
      <c r="E31" s="50"/>
      <c r="F31" s="50"/>
      <c r="G31" s="51">
        <f>SUM(G27:G30)</f>
        <v>11</v>
      </c>
      <c r="H31" s="52">
        <f>SUM(H27:H30)</f>
        <v>707600</v>
      </c>
      <c r="I31" s="52">
        <f>SUM(I27:I30)</f>
        <v>87035</v>
      </c>
      <c r="J31" s="53">
        <f t="shared" si="4"/>
        <v>12.300028264556246</v>
      </c>
    </row>
    <row r="32" spans="1:11" s="18" customFormat="1" ht="41.25" customHeight="1" x14ac:dyDescent="0.4">
      <c r="A32" s="160" t="s">
        <v>53</v>
      </c>
      <c r="B32" s="130" t="s">
        <v>32</v>
      </c>
      <c r="C32" s="130" t="s">
        <v>29</v>
      </c>
      <c r="D32" s="130" t="s">
        <v>64</v>
      </c>
      <c r="E32" s="134" t="s">
        <v>72</v>
      </c>
      <c r="F32" s="32" t="s">
        <v>56</v>
      </c>
      <c r="G32" s="35">
        <v>8</v>
      </c>
      <c r="H32" s="26">
        <v>605700</v>
      </c>
      <c r="I32" s="26">
        <v>231944.9</v>
      </c>
      <c r="J32" s="36">
        <f>SUM(I32/H32*100)</f>
        <v>38.293693247482253</v>
      </c>
    </row>
    <row r="33" spans="1:10" s="18" customFormat="1" ht="31.2" x14ac:dyDescent="0.4">
      <c r="A33" s="160"/>
      <c r="B33" s="130"/>
      <c r="C33" s="130"/>
      <c r="D33" s="130"/>
      <c r="E33" s="134"/>
      <c r="F33" s="32" t="s">
        <v>40</v>
      </c>
      <c r="G33" s="35">
        <v>1</v>
      </c>
      <c r="H33" s="26">
        <v>230000</v>
      </c>
      <c r="I33" s="28">
        <v>152884</v>
      </c>
      <c r="J33" s="43">
        <f>SUM(I33/H33*100)</f>
        <v>66.471304347826091</v>
      </c>
    </row>
    <row r="34" spans="1:10" s="18" customFormat="1" ht="46.8" x14ac:dyDescent="0.4">
      <c r="A34" s="160"/>
      <c r="B34" s="130"/>
      <c r="C34" s="130"/>
      <c r="D34" s="130"/>
      <c r="E34" s="134"/>
      <c r="F34" s="32" t="s">
        <v>87</v>
      </c>
      <c r="G34" s="35">
        <v>1</v>
      </c>
      <c r="H34" s="26">
        <v>91200</v>
      </c>
      <c r="I34" s="26">
        <v>75175</v>
      </c>
      <c r="J34" s="43">
        <f>SUM(I34/H34*100)</f>
        <v>82.428728070175438</v>
      </c>
    </row>
    <row r="35" spans="1:10" s="18" customFormat="1" ht="21" x14ac:dyDescent="0.4">
      <c r="A35" s="157"/>
      <c r="B35" s="157"/>
      <c r="C35" s="157"/>
      <c r="D35" s="61" t="s">
        <v>58</v>
      </c>
      <c r="E35" s="61"/>
      <c r="F35" s="61"/>
      <c r="G35" s="62">
        <f>SUM(G32:G34)</f>
        <v>10</v>
      </c>
      <c r="H35" s="63">
        <f>SUM(H32:H34)</f>
        <v>926900</v>
      </c>
      <c r="I35" s="63">
        <f>SUM(I32:I34)</f>
        <v>460003.9</v>
      </c>
      <c r="J35" s="64">
        <f>SUM(I35/H35*100)</f>
        <v>49.628212320638696</v>
      </c>
    </row>
    <row r="36" spans="1:10" s="18" customFormat="1" ht="56.25" customHeight="1" x14ac:dyDescent="0.4">
      <c r="A36" s="160" t="s">
        <v>43</v>
      </c>
      <c r="B36" s="130" t="s">
        <v>50</v>
      </c>
      <c r="C36" s="135" t="s">
        <v>29</v>
      </c>
      <c r="D36" s="130" t="s">
        <v>64</v>
      </c>
      <c r="E36" s="134" t="s">
        <v>72</v>
      </c>
      <c r="F36" s="32" t="s">
        <v>82</v>
      </c>
      <c r="G36" s="44">
        <v>4</v>
      </c>
      <c r="H36" s="26">
        <v>109900</v>
      </c>
      <c r="I36" s="37">
        <v>0</v>
      </c>
      <c r="J36" s="43">
        <v>0</v>
      </c>
    </row>
    <row r="37" spans="1:10" s="18" customFormat="1" ht="55.5" customHeight="1" x14ac:dyDescent="0.4">
      <c r="A37" s="160"/>
      <c r="B37" s="130"/>
      <c r="C37" s="135"/>
      <c r="D37" s="130"/>
      <c r="E37" s="134"/>
      <c r="F37" s="32" t="s">
        <v>40</v>
      </c>
      <c r="G37" s="44">
        <v>1</v>
      </c>
      <c r="H37" s="26">
        <v>25000</v>
      </c>
      <c r="I37" s="26">
        <v>0</v>
      </c>
      <c r="J37" s="36">
        <v>0</v>
      </c>
    </row>
    <row r="38" spans="1:10" s="18" customFormat="1" ht="55.5" customHeight="1" x14ac:dyDescent="0.4">
      <c r="A38" s="160"/>
      <c r="B38" s="130"/>
      <c r="C38" s="135"/>
      <c r="D38" s="130"/>
      <c r="E38" s="134"/>
      <c r="F38" s="32" t="s">
        <v>88</v>
      </c>
      <c r="G38" s="44">
        <v>5</v>
      </c>
      <c r="H38" s="26">
        <v>1277400</v>
      </c>
      <c r="I38" s="26">
        <v>0</v>
      </c>
      <c r="J38" s="36">
        <v>0</v>
      </c>
    </row>
    <row r="39" spans="1:10" s="18" customFormat="1" ht="21" x14ac:dyDescent="0.4">
      <c r="A39" s="154"/>
      <c r="B39" s="155"/>
      <c r="C39" s="156"/>
      <c r="D39" s="48" t="s">
        <v>58</v>
      </c>
      <c r="E39" s="65"/>
      <c r="F39" s="69"/>
      <c r="G39" s="66">
        <f>SUM(G36:G38)</f>
        <v>10</v>
      </c>
      <c r="H39" s="49">
        <f>SUM(H36:H38)</f>
        <v>1412300</v>
      </c>
      <c r="I39" s="49">
        <v>0</v>
      </c>
      <c r="J39" s="67">
        <v>0</v>
      </c>
    </row>
    <row r="40" spans="1:10" s="18" customFormat="1" ht="223.5" customHeight="1" x14ac:dyDescent="0.4">
      <c r="A40" s="115" t="s">
        <v>48</v>
      </c>
      <c r="B40" s="118" t="s">
        <v>8</v>
      </c>
      <c r="C40" s="118" t="s">
        <v>29</v>
      </c>
      <c r="D40" s="71" t="s">
        <v>90</v>
      </c>
      <c r="E40" s="85" t="s">
        <v>89</v>
      </c>
      <c r="F40" s="85" t="s">
        <v>82</v>
      </c>
      <c r="G40" s="70">
        <v>7</v>
      </c>
      <c r="H40" s="72">
        <v>1520800</v>
      </c>
      <c r="I40" s="72">
        <v>0</v>
      </c>
      <c r="J40" s="75">
        <f>SUM(I40/H40*100)</f>
        <v>0</v>
      </c>
    </row>
    <row r="41" spans="1:10" s="18" customFormat="1" ht="93.75" customHeight="1" x14ac:dyDescent="0.4">
      <c r="A41" s="116"/>
      <c r="B41" s="119"/>
      <c r="C41" s="119"/>
      <c r="D41" s="118" t="s">
        <v>91</v>
      </c>
      <c r="E41" s="85" t="s">
        <v>72</v>
      </c>
      <c r="F41" s="85" t="s">
        <v>83</v>
      </c>
      <c r="G41" s="73">
        <v>1</v>
      </c>
      <c r="H41" s="74">
        <v>2573200</v>
      </c>
      <c r="I41" s="74">
        <v>378547</v>
      </c>
      <c r="J41" s="75">
        <f>SUM(I41/H41*100)</f>
        <v>14.711137882791855</v>
      </c>
    </row>
    <row r="42" spans="1:10" s="18" customFormat="1" ht="46.8" x14ac:dyDescent="0.4">
      <c r="A42" s="116"/>
      <c r="B42" s="119"/>
      <c r="C42" s="119"/>
      <c r="D42" s="119"/>
      <c r="E42" s="85" t="s">
        <v>72</v>
      </c>
      <c r="F42" s="85" t="s">
        <v>41</v>
      </c>
      <c r="G42" s="73">
        <v>1</v>
      </c>
      <c r="H42" s="74">
        <v>329900</v>
      </c>
      <c r="I42" s="74">
        <v>863.49</v>
      </c>
      <c r="J42" s="75">
        <f t="shared" ref="J42:J45" si="5">SUM(I42/H42*100)</f>
        <v>0.26174295240982115</v>
      </c>
    </row>
    <row r="43" spans="1:10" s="18" customFormat="1" ht="52.5" customHeight="1" x14ac:dyDescent="0.4">
      <c r="A43" s="116"/>
      <c r="B43" s="119"/>
      <c r="C43" s="119"/>
      <c r="D43" s="119"/>
      <c r="E43" s="85" t="s">
        <v>71</v>
      </c>
      <c r="F43" s="85" t="s">
        <v>54</v>
      </c>
      <c r="G43" s="73">
        <v>1</v>
      </c>
      <c r="H43" s="74">
        <v>88200</v>
      </c>
      <c r="I43" s="74">
        <v>480</v>
      </c>
      <c r="J43" s="75">
        <f t="shared" si="5"/>
        <v>0.54421768707482987</v>
      </c>
    </row>
    <row r="44" spans="1:10" s="18" customFormat="1" ht="51" customHeight="1" x14ac:dyDescent="0.4">
      <c r="A44" s="117"/>
      <c r="B44" s="120"/>
      <c r="C44" s="120"/>
      <c r="D44" s="120"/>
      <c r="E44" s="85" t="s">
        <v>72</v>
      </c>
      <c r="F44" s="85" t="s">
        <v>76</v>
      </c>
      <c r="G44" s="73">
        <v>1</v>
      </c>
      <c r="H44" s="74">
        <v>52600</v>
      </c>
      <c r="I44" s="74">
        <v>1583.6</v>
      </c>
      <c r="J44" s="75">
        <f t="shared" si="5"/>
        <v>3.0106463878326997</v>
      </c>
    </row>
    <row r="45" spans="1:10" s="18" customFormat="1" ht="21" x14ac:dyDescent="0.4">
      <c r="A45" s="127"/>
      <c r="B45" s="128"/>
      <c r="C45" s="129"/>
      <c r="D45" s="76" t="s">
        <v>92</v>
      </c>
      <c r="E45" s="86"/>
      <c r="F45" s="87"/>
      <c r="G45" s="77">
        <f>SUM(G40:G44)</f>
        <v>11</v>
      </c>
      <c r="H45" s="78">
        <f>SUM(H40:H44)</f>
        <v>4564700</v>
      </c>
      <c r="I45" s="63">
        <f>SUM(I36:I44)</f>
        <v>381474.08999999997</v>
      </c>
      <c r="J45" s="68">
        <f t="shared" si="5"/>
        <v>8.3570462461936152</v>
      </c>
    </row>
    <row r="46" spans="1:10" s="18" customFormat="1" ht="46.8" x14ac:dyDescent="0.4">
      <c r="A46" s="160" t="s">
        <v>51</v>
      </c>
      <c r="B46" s="130" t="s">
        <v>33</v>
      </c>
      <c r="C46" s="135" t="s">
        <v>29</v>
      </c>
      <c r="D46" s="130" t="s">
        <v>62</v>
      </c>
      <c r="E46" s="32" t="s">
        <v>94</v>
      </c>
      <c r="F46" s="32" t="s">
        <v>23</v>
      </c>
      <c r="G46" s="35">
        <v>3</v>
      </c>
      <c r="H46" s="26">
        <v>7735000</v>
      </c>
      <c r="I46" s="26">
        <v>0</v>
      </c>
      <c r="J46" s="36">
        <f>SUM(I46/H46*100)</f>
        <v>0</v>
      </c>
    </row>
    <row r="47" spans="1:10" s="18" customFormat="1" ht="31.2" x14ac:dyDescent="0.4">
      <c r="A47" s="160"/>
      <c r="B47" s="130"/>
      <c r="C47" s="135"/>
      <c r="D47" s="130"/>
      <c r="E47" s="131" t="s">
        <v>72</v>
      </c>
      <c r="F47" s="32" t="s">
        <v>93</v>
      </c>
      <c r="G47" s="35">
        <v>10</v>
      </c>
      <c r="H47" s="26">
        <v>6243800</v>
      </c>
      <c r="I47" s="26">
        <v>124240</v>
      </c>
      <c r="J47" s="36">
        <f>SUM(I47/H47*100)</f>
        <v>1.9898138953842213</v>
      </c>
    </row>
    <row r="48" spans="1:10" s="18" customFormat="1" ht="46.8" x14ac:dyDescent="0.4">
      <c r="A48" s="160"/>
      <c r="B48" s="130"/>
      <c r="C48" s="135"/>
      <c r="D48" s="130"/>
      <c r="E48" s="132"/>
      <c r="F48" s="32" t="s">
        <v>87</v>
      </c>
      <c r="G48" s="35">
        <v>2</v>
      </c>
      <c r="H48" s="26">
        <v>84000</v>
      </c>
      <c r="I48" s="26">
        <v>6300</v>
      </c>
      <c r="J48" s="36">
        <f>SUM(I48/H48*100)</f>
        <v>7.5</v>
      </c>
    </row>
    <row r="49" spans="1:10" s="18" customFormat="1" ht="35.25" customHeight="1" x14ac:dyDescent="0.4">
      <c r="A49" s="160"/>
      <c r="B49" s="130"/>
      <c r="C49" s="135"/>
      <c r="D49" s="130"/>
      <c r="E49" s="132"/>
      <c r="F49" s="32" t="s">
        <v>44</v>
      </c>
      <c r="G49" s="35">
        <v>6</v>
      </c>
      <c r="H49" s="26">
        <v>17614775</v>
      </c>
      <c r="I49" s="26">
        <v>0</v>
      </c>
      <c r="J49" s="36">
        <f t="shared" ref="J49:J51" si="6">SUM(I49/H49*100)</f>
        <v>0</v>
      </c>
    </row>
    <row r="50" spans="1:10" s="18" customFormat="1" ht="46.8" x14ac:dyDescent="0.4">
      <c r="A50" s="160"/>
      <c r="B50" s="130"/>
      <c r="C50" s="135"/>
      <c r="D50" s="130"/>
      <c r="E50" s="133"/>
      <c r="F50" s="32" t="s">
        <v>95</v>
      </c>
      <c r="G50" s="35">
        <v>1</v>
      </c>
      <c r="H50" s="26">
        <v>20000</v>
      </c>
      <c r="I50" s="26">
        <v>0</v>
      </c>
      <c r="J50" s="36">
        <f t="shared" si="6"/>
        <v>0</v>
      </c>
    </row>
    <row r="51" spans="1:10" s="18" customFormat="1" ht="21" x14ac:dyDescent="0.4">
      <c r="A51" s="157"/>
      <c r="B51" s="157"/>
      <c r="C51" s="157"/>
      <c r="D51" s="61" t="s">
        <v>58</v>
      </c>
      <c r="E51" s="61"/>
      <c r="F51" s="61"/>
      <c r="G51" s="62">
        <f>SUM(G46:G50)</f>
        <v>22</v>
      </c>
      <c r="H51" s="63">
        <f>SUM(H46:H50)</f>
        <v>31697575</v>
      </c>
      <c r="I51" s="63">
        <f>SUM(I46:I50)</f>
        <v>130540</v>
      </c>
      <c r="J51" s="83">
        <f t="shared" si="6"/>
        <v>0.41182961157123221</v>
      </c>
    </row>
    <row r="52" spans="1:10" s="18" customFormat="1" ht="31.2" x14ac:dyDescent="0.4">
      <c r="A52" s="121" t="s">
        <v>100</v>
      </c>
      <c r="B52" s="130" t="s">
        <v>34</v>
      </c>
      <c r="C52" s="135" t="s">
        <v>29</v>
      </c>
      <c r="D52" s="130" t="s">
        <v>64</v>
      </c>
      <c r="E52" s="134" t="s">
        <v>72</v>
      </c>
      <c r="F52" s="32" t="s">
        <v>23</v>
      </c>
      <c r="G52" s="79">
        <v>3</v>
      </c>
      <c r="H52" s="26">
        <v>534522</v>
      </c>
      <c r="I52" s="26">
        <v>128680</v>
      </c>
      <c r="J52" s="36">
        <f t="shared" ref="J52:J58" si="7">SUM(I52/H52*100)</f>
        <v>24.073845417026803</v>
      </c>
    </row>
    <row r="53" spans="1:10" s="18" customFormat="1" ht="31.2" x14ac:dyDescent="0.4">
      <c r="A53" s="122"/>
      <c r="B53" s="130"/>
      <c r="C53" s="135"/>
      <c r="D53" s="130"/>
      <c r="E53" s="134"/>
      <c r="F53" s="31" t="s">
        <v>39</v>
      </c>
      <c r="G53" s="79">
        <v>2</v>
      </c>
      <c r="H53" s="80">
        <v>966475</v>
      </c>
      <c r="I53" s="80">
        <v>966390</v>
      </c>
      <c r="J53" s="36">
        <f t="shared" si="7"/>
        <v>99.991205152745806</v>
      </c>
    </row>
    <row r="54" spans="1:10" s="18" customFormat="1" ht="32.4" x14ac:dyDescent="0.4">
      <c r="A54" s="122"/>
      <c r="B54" s="130"/>
      <c r="C54" s="135"/>
      <c r="D54" s="130"/>
      <c r="E54" s="134"/>
      <c r="F54" s="33" t="s">
        <v>40</v>
      </c>
      <c r="G54" s="79">
        <v>4</v>
      </c>
      <c r="H54" s="80">
        <v>360760</v>
      </c>
      <c r="I54" s="80">
        <v>162835.76999999999</v>
      </c>
      <c r="J54" s="36">
        <f t="shared" si="7"/>
        <v>45.13686938684998</v>
      </c>
    </row>
    <row r="55" spans="1:10" s="18" customFormat="1" ht="46.8" x14ac:dyDescent="0.4">
      <c r="A55" s="122"/>
      <c r="B55" s="130"/>
      <c r="C55" s="135"/>
      <c r="D55" s="130"/>
      <c r="E55" s="134"/>
      <c r="F55" s="32" t="s">
        <v>41</v>
      </c>
      <c r="G55" s="79">
        <v>1</v>
      </c>
      <c r="H55" s="81">
        <v>800000</v>
      </c>
      <c r="I55" s="81">
        <v>8660</v>
      </c>
      <c r="J55" s="36">
        <f t="shared" si="7"/>
        <v>1.0825</v>
      </c>
    </row>
    <row r="56" spans="1:10" s="18" customFormat="1" ht="21" x14ac:dyDescent="0.4">
      <c r="A56" s="123"/>
      <c r="B56" s="130"/>
      <c r="C56" s="135"/>
      <c r="D56" s="130"/>
      <c r="E56" s="134"/>
      <c r="F56" s="32" t="s">
        <v>49</v>
      </c>
      <c r="G56" s="79">
        <v>1</v>
      </c>
      <c r="H56" s="81">
        <v>346793</v>
      </c>
      <c r="I56" s="81">
        <v>153623.39000000001</v>
      </c>
      <c r="J56" s="36">
        <f t="shared" si="7"/>
        <v>44.298296101709091</v>
      </c>
    </row>
    <row r="57" spans="1:10" s="18" customFormat="1" ht="21" x14ac:dyDescent="0.4">
      <c r="A57" s="154"/>
      <c r="B57" s="155"/>
      <c r="C57" s="156"/>
      <c r="D57" s="48" t="s">
        <v>58</v>
      </c>
      <c r="E57" s="48"/>
      <c r="F57" s="48"/>
      <c r="G57" s="82">
        <f>SUM(G52:G56)</f>
        <v>11</v>
      </c>
      <c r="H57" s="49">
        <f>SUM(H52:H56)</f>
        <v>3008550</v>
      </c>
      <c r="I57" s="63">
        <f>SUM(I52:I56)</f>
        <v>1420189.1600000001</v>
      </c>
      <c r="J57" s="83">
        <f t="shared" si="7"/>
        <v>47.205104119924883</v>
      </c>
    </row>
    <row r="58" spans="1:10" s="18" customFormat="1" ht="31.2" x14ac:dyDescent="0.4">
      <c r="A58" s="121" t="s">
        <v>45</v>
      </c>
      <c r="B58" s="124" t="s">
        <v>36</v>
      </c>
      <c r="C58" s="145" t="s">
        <v>29</v>
      </c>
      <c r="D58" s="124" t="s">
        <v>64</v>
      </c>
      <c r="E58" s="131" t="s">
        <v>38</v>
      </c>
      <c r="F58" s="32" t="s">
        <v>39</v>
      </c>
      <c r="G58" s="35">
        <v>1</v>
      </c>
      <c r="H58" s="26">
        <v>4536600</v>
      </c>
      <c r="I58" s="26">
        <v>1164580</v>
      </c>
      <c r="J58" s="36">
        <f t="shared" si="7"/>
        <v>25.6707666534409</v>
      </c>
    </row>
    <row r="59" spans="1:10" s="18" customFormat="1" ht="46.8" x14ac:dyDescent="0.4">
      <c r="A59" s="122"/>
      <c r="B59" s="125"/>
      <c r="C59" s="146"/>
      <c r="D59" s="125"/>
      <c r="E59" s="132"/>
      <c r="F59" s="32" t="s">
        <v>87</v>
      </c>
      <c r="G59" s="35">
        <v>2</v>
      </c>
      <c r="H59" s="26">
        <v>157500</v>
      </c>
      <c r="I59" s="26">
        <v>0</v>
      </c>
      <c r="J59" s="36">
        <f t="shared" ref="J59:J61" si="8">SUM(I59/H59*100)</f>
        <v>0</v>
      </c>
    </row>
    <row r="60" spans="1:10" s="18" customFormat="1" ht="60.75" customHeight="1" x14ac:dyDescent="0.4">
      <c r="A60" s="123"/>
      <c r="B60" s="126"/>
      <c r="C60" s="147"/>
      <c r="D60" s="126"/>
      <c r="E60" s="133"/>
      <c r="F60" s="32" t="s">
        <v>97</v>
      </c>
      <c r="G60" s="35">
        <v>1</v>
      </c>
      <c r="H60" s="84">
        <v>1696800</v>
      </c>
      <c r="I60" s="37">
        <v>752946.9</v>
      </c>
      <c r="J60" s="36">
        <f t="shared" si="8"/>
        <v>44.374522630834512</v>
      </c>
    </row>
    <row r="61" spans="1:10" s="18" customFormat="1" ht="21" x14ac:dyDescent="0.4">
      <c r="A61" s="154"/>
      <c r="B61" s="155"/>
      <c r="C61" s="156"/>
      <c r="D61" s="48" t="s">
        <v>58</v>
      </c>
      <c r="E61" s="48"/>
      <c r="F61" s="48"/>
      <c r="G61" s="82">
        <f>SUM(G58:G60)</f>
        <v>4</v>
      </c>
      <c r="H61" s="63">
        <f>SUM(H58:H60)</f>
        <v>6390900</v>
      </c>
      <c r="I61" s="63">
        <f>SUM(I58:I60)</f>
        <v>1917526.9</v>
      </c>
      <c r="J61" s="83">
        <f t="shared" si="8"/>
        <v>30.004019778122014</v>
      </c>
    </row>
    <row r="62" spans="1:10" s="18" customFormat="1" ht="47.25" customHeight="1" x14ac:dyDescent="0.4">
      <c r="A62" s="121" t="s">
        <v>57</v>
      </c>
      <c r="B62" s="124" t="s">
        <v>37</v>
      </c>
      <c r="C62" s="145" t="s">
        <v>29</v>
      </c>
      <c r="D62" s="124" t="s">
        <v>60</v>
      </c>
      <c r="E62" s="131" t="s">
        <v>71</v>
      </c>
      <c r="F62" s="32" t="s">
        <v>82</v>
      </c>
      <c r="G62" s="35">
        <v>7</v>
      </c>
      <c r="H62" s="26">
        <v>976560</v>
      </c>
      <c r="I62" s="26">
        <v>126800</v>
      </c>
      <c r="J62" s="36">
        <f t="shared" ref="J62:J67" si="9">SUM(I62/H62*100)</f>
        <v>12.984353239944294</v>
      </c>
    </row>
    <row r="63" spans="1:10" s="18" customFormat="1" ht="51.75" customHeight="1" x14ac:dyDescent="0.4">
      <c r="A63" s="122"/>
      <c r="B63" s="125"/>
      <c r="C63" s="146"/>
      <c r="D63" s="125"/>
      <c r="E63" s="132"/>
      <c r="F63" s="32" t="s">
        <v>96</v>
      </c>
      <c r="G63" s="35">
        <v>8</v>
      </c>
      <c r="H63" s="26">
        <v>912530</v>
      </c>
      <c r="I63" s="26">
        <v>47200</v>
      </c>
      <c r="J63" s="36">
        <f t="shared" si="9"/>
        <v>5.1724326871445321</v>
      </c>
    </row>
    <row r="64" spans="1:10" s="18" customFormat="1" ht="51.75" customHeight="1" x14ac:dyDescent="0.4">
      <c r="A64" s="122"/>
      <c r="B64" s="125"/>
      <c r="C64" s="146"/>
      <c r="D64" s="125"/>
      <c r="E64" s="132"/>
      <c r="F64" s="32" t="s">
        <v>68</v>
      </c>
      <c r="G64" s="35">
        <v>1</v>
      </c>
      <c r="H64" s="26">
        <v>41000</v>
      </c>
      <c r="I64" s="26">
        <v>740</v>
      </c>
      <c r="J64" s="36">
        <f t="shared" si="9"/>
        <v>1.8048780487804876</v>
      </c>
    </row>
    <row r="65" spans="1:10" s="18" customFormat="1" ht="51.75" customHeight="1" x14ac:dyDescent="0.4">
      <c r="A65" s="123"/>
      <c r="B65" s="126"/>
      <c r="C65" s="147"/>
      <c r="D65" s="126"/>
      <c r="E65" s="133"/>
      <c r="F65" s="32" t="s">
        <v>75</v>
      </c>
      <c r="G65" s="35">
        <v>1</v>
      </c>
      <c r="H65" s="26">
        <v>27850</v>
      </c>
      <c r="I65" s="26">
        <v>0</v>
      </c>
      <c r="J65" s="36">
        <f t="shared" si="9"/>
        <v>0</v>
      </c>
    </row>
    <row r="66" spans="1:10" s="18" customFormat="1" ht="21" x14ac:dyDescent="0.4">
      <c r="A66" s="157"/>
      <c r="B66" s="157"/>
      <c r="C66" s="157"/>
      <c r="D66" s="61" t="s">
        <v>58</v>
      </c>
      <c r="E66" s="61"/>
      <c r="F66" s="61"/>
      <c r="G66" s="62">
        <f>SUM(G62:G65)</f>
        <v>17</v>
      </c>
      <c r="H66" s="63">
        <f>SUM(H62:H65)</f>
        <v>1957940</v>
      </c>
      <c r="I66" s="63">
        <f>SUM(I62:I65)</f>
        <v>174740</v>
      </c>
      <c r="J66" s="83">
        <f t="shared" si="9"/>
        <v>8.9246861497287977</v>
      </c>
    </row>
    <row r="67" spans="1:10" s="18" customFormat="1" ht="31.2" x14ac:dyDescent="0.4">
      <c r="A67" s="160" t="s">
        <v>63</v>
      </c>
      <c r="B67" s="130" t="s">
        <v>99</v>
      </c>
      <c r="C67" s="135" t="s">
        <v>29</v>
      </c>
      <c r="D67" s="130" t="s">
        <v>64</v>
      </c>
      <c r="E67" s="134" t="s">
        <v>72</v>
      </c>
      <c r="F67" s="32" t="s">
        <v>54</v>
      </c>
      <c r="G67" s="35">
        <v>15</v>
      </c>
      <c r="H67" s="26">
        <v>1717718</v>
      </c>
      <c r="I67" s="26">
        <v>0</v>
      </c>
      <c r="J67" s="36">
        <f t="shared" si="9"/>
        <v>0</v>
      </c>
    </row>
    <row r="68" spans="1:10" s="18" customFormat="1" ht="31.2" x14ac:dyDescent="0.4">
      <c r="A68" s="160"/>
      <c r="B68" s="130"/>
      <c r="C68" s="135"/>
      <c r="D68" s="130"/>
      <c r="E68" s="134"/>
      <c r="F68" s="32" t="s">
        <v>81</v>
      </c>
      <c r="G68" s="35">
        <v>1</v>
      </c>
      <c r="H68" s="26">
        <v>61900</v>
      </c>
      <c r="I68" s="26">
        <v>0</v>
      </c>
      <c r="J68" s="36">
        <f t="shared" ref="J68:J70" si="10">SUM(I68/H68*100)</f>
        <v>0</v>
      </c>
    </row>
    <row r="69" spans="1:10" s="18" customFormat="1" ht="31.2" x14ac:dyDescent="0.4">
      <c r="A69" s="160"/>
      <c r="B69" s="130"/>
      <c r="C69" s="135"/>
      <c r="D69" s="130"/>
      <c r="E69" s="134"/>
      <c r="F69" s="32" t="s">
        <v>98</v>
      </c>
      <c r="G69" s="35">
        <v>1</v>
      </c>
      <c r="H69" s="26">
        <v>20000</v>
      </c>
      <c r="I69" s="37">
        <v>0</v>
      </c>
      <c r="J69" s="36">
        <f t="shared" si="10"/>
        <v>0</v>
      </c>
    </row>
    <row r="70" spans="1:10" s="18" customFormat="1" ht="21" x14ac:dyDescent="0.4">
      <c r="A70" s="154"/>
      <c r="B70" s="155"/>
      <c r="C70" s="156"/>
      <c r="D70" s="48" t="s">
        <v>58</v>
      </c>
      <c r="E70" s="48"/>
      <c r="F70" s="48"/>
      <c r="G70" s="82">
        <f>SUM(G67:G69)</f>
        <v>17</v>
      </c>
      <c r="H70" s="63">
        <f>SUM(H67:H69)</f>
        <v>1799618</v>
      </c>
      <c r="I70" s="63">
        <v>0</v>
      </c>
      <c r="J70" s="83">
        <f t="shared" si="10"/>
        <v>0</v>
      </c>
    </row>
    <row r="71" spans="1:10" s="18" customFormat="1" ht="26.25" customHeight="1" x14ac:dyDescent="0.4">
      <c r="A71" s="177" t="s">
        <v>102</v>
      </c>
      <c r="B71" s="177"/>
      <c r="C71" s="177"/>
      <c r="D71" s="176" t="s">
        <v>66</v>
      </c>
      <c r="E71" s="176"/>
      <c r="F71" s="176"/>
      <c r="G71" s="95">
        <f>SUM(G11+G21+G26+G31+G35+G39+G57+G61+G66+G70)</f>
        <v>127</v>
      </c>
      <c r="H71" s="90">
        <f>SUM(H11+H21+H26+H31+H35+H39+H57+H61+H66+H70)</f>
        <v>24206151</v>
      </c>
      <c r="I71" s="90">
        <f>SUM(I11++I21+I26+I31+I35+I39+I57+I61+I66+I70)</f>
        <v>6086904.3499999996</v>
      </c>
      <c r="J71" s="91">
        <f>SUM(I71/H71*100)</f>
        <v>25.146105838966299</v>
      </c>
    </row>
    <row r="72" spans="1:10" s="18" customFormat="1" ht="26.25" customHeight="1" x14ac:dyDescent="0.4">
      <c r="A72" s="177"/>
      <c r="B72" s="177"/>
      <c r="C72" s="177"/>
      <c r="D72" s="176" t="s">
        <v>101</v>
      </c>
      <c r="E72" s="176"/>
      <c r="F72" s="176"/>
      <c r="G72" s="95">
        <f>SUM(G41+G42+G43+G44)</f>
        <v>4</v>
      </c>
      <c r="H72" s="90">
        <f>SUM(H41+H43+H44)</f>
        <v>2714000</v>
      </c>
      <c r="I72" s="90">
        <f>SUM(I41+I42+I43+I44)</f>
        <v>381474.08999999997</v>
      </c>
      <c r="J72" s="91">
        <f t="shared" ref="J72:J74" si="11">SUM(I72/H72*100)</f>
        <v>14.05578813559322</v>
      </c>
    </row>
    <row r="73" spans="1:10" s="18" customFormat="1" ht="24" customHeight="1" x14ac:dyDescent="0.4">
      <c r="A73" s="177"/>
      <c r="B73" s="177"/>
      <c r="C73" s="177"/>
      <c r="D73" s="176" t="s">
        <v>67</v>
      </c>
      <c r="E73" s="176"/>
      <c r="F73" s="176"/>
      <c r="G73" s="95">
        <f>SUM(G16+G40+G51)</f>
        <v>70</v>
      </c>
      <c r="H73" s="90">
        <f>SUM(H16+H40+H51)</f>
        <v>335118375</v>
      </c>
      <c r="I73" s="90">
        <f>SUM(I16+I51)</f>
        <v>130540</v>
      </c>
      <c r="J73" s="91">
        <f t="shared" si="11"/>
        <v>3.8953399675562404E-2</v>
      </c>
    </row>
    <row r="74" spans="1:10" s="18" customFormat="1" ht="20.25" customHeight="1" x14ac:dyDescent="0.4">
      <c r="A74" s="173" t="s">
        <v>61</v>
      </c>
      <c r="B74" s="174"/>
      <c r="C74" s="174"/>
      <c r="D74" s="174"/>
      <c r="E74" s="174"/>
      <c r="F74" s="175"/>
      <c r="G74" s="96">
        <f>SUM(G71:G73)</f>
        <v>201</v>
      </c>
      <c r="H74" s="92">
        <f>SUM(H71+H72+H73)</f>
        <v>362038526</v>
      </c>
      <c r="I74" s="92">
        <f>SUM(I71:I73)</f>
        <v>6598918.4399999995</v>
      </c>
      <c r="J74" s="93">
        <f t="shared" si="11"/>
        <v>1.8227116635647775</v>
      </c>
    </row>
    <row r="75" spans="1:10" s="3" customFormat="1" ht="21" x14ac:dyDescent="0.4">
      <c r="A75" s="94" t="s">
        <v>113</v>
      </c>
      <c r="B75" s="94"/>
      <c r="C75" s="17"/>
      <c r="D75" s="17"/>
      <c r="E75" s="17"/>
      <c r="F75" s="17"/>
      <c r="G75" s="23"/>
      <c r="H75" s="89"/>
      <c r="I75" s="89"/>
      <c r="J75" s="89"/>
    </row>
    <row r="76" spans="1:10" s="3" customFormat="1" ht="21" x14ac:dyDescent="0.4">
      <c r="A76" s="17"/>
      <c r="B76" s="17"/>
      <c r="C76" s="17"/>
      <c r="D76" s="17"/>
      <c r="E76" s="17"/>
      <c r="F76" s="17"/>
      <c r="G76" s="23"/>
      <c r="H76" s="17"/>
      <c r="I76" s="17"/>
      <c r="J76" s="17"/>
    </row>
    <row r="77" spans="1:10" x14ac:dyDescent="0.25">
      <c r="H77" s="88"/>
    </row>
  </sheetData>
  <mergeCells count="89">
    <mergeCell ref="B22:B25"/>
    <mergeCell ref="C22:C25"/>
    <mergeCell ref="D22:D25"/>
    <mergeCell ref="E36:E38"/>
    <mergeCell ref="A36:A38"/>
    <mergeCell ref="B36:B38"/>
    <mergeCell ref="C36:C38"/>
    <mergeCell ref="D36:D38"/>
    <mergeCell ref="B27:B30"/>
    <mergeCell ref="C27:C30"/>
    <mergeCell ref="D27:D30"/>
    <mergeCell ref="E27:E30"/>
    <mergeCell ref="A26:C26"/>
    <mergeCell ref="A27:A30"/>
    <mergeCell ref="A74:F74"/>
    <mergeCell ref="E67:E69"/>
    <mergeCell ref="A70:C70"/>
    <mergeCell ref="A67:A69"/>
    <mergeCell ref="B67:B69"/>
    <mergeCell ref="C67:C69"/>
    <mergeCell ref="D67:D69"/>
    <mergeCell ref="D71:F71"/>
    <mergeCell ref="D73:F73"/>
    <mergeCell ref="A71:C73"/>
    <mergeCell ref="D72:F72"/>
    <mergeCell ref="A66:C66"/>
    <mergeCell ref="D58:D60"/>
    <mergeCell ref="E58:E60"/>
    <mergeCell ref="A61:C61"/>
    <mergeCell ref="A58:A60"/>
    <mergeCell ref="B58:B60"/>
    <mergeCell ref="C58:C60"/>
    <mergeCell ref="E62:E65"/>
    <mergeCell ref="D62:D65"/>
    <mergeCell ref="C62:C65"/>
    <mergeCell ref="A12:A15"/>
    <mergeCell ref="A1:J1"/>
    <mergeCell ref="A32:A34"/>
    <mergeCell ref="B32:B34"/>
    <mergeCell ref="C32:C34"/>
    <mergeCell ref="D32:D34"/>
    <mergeCell ref="E32:E34"/>
    <mergeCell ref="D12:D15"/>
    <mergeCell ref="I2:J3"/>
    <mergeCell ref="C12:C15"/>
    <mergeCell ref="B17:B20"/>
    <mergeCell ref="C17:C20"/>
    <mergeCell ref="D17:D20"/>
    <mergeCell ref="E17:E20"/>
    <mergeCell ref="A16:C16"/>
    <mergeCell ref="A22:A25"/>
    <mergeCell ref="A17:A20"/>
    <mergeCell ref="D2:D4"/>
    <mergeCell ref="E12:E15"/>
    <mergeCell ref="A57:C57"/>
    <mergeCell ref="A51:C51"/>
    <mergeCell ref="A39:C39"/>
    <mergeCell ref="A35:C35"/>
    <mergeCell ref="A21:C21"/>
    <mergeCell ref="A31:C31"/>
    <mergeCell ref="A46:A50"/>
    <mergeCell ref="B46:B50"/>
    <mergeCell ref="C46:C50"/>
    <mergeCell ref="A2:A4"/>
    <mergeCell ref="B2:B4"/>
    <mergeCell ref="C2:C4"/>
    <mergeCell ref="B12:B15"/>
    <mergeCell ref="G2:H3"/>
    <mergeCell ref="A11:C11"/>
    <mergeCell ref="E2:E4"/>
    <mergeCell ref="F2:F4"/>
    <mergeCell ref="C5:C10"/>
    <mergeCell ref="D5:D10"/>
    <mergeCell ref="B5:B10"/>
    <mergeCell ref="A5:A10"/>
    <mergeCell ref="D41:D44"/>
    <mergeCell ref="E47:E50"/>
    <mergeCell ref="E52:E56"/>
    <mergeCell ref="D52:D56"/>
    <mergeCell ref="C52:C56"/>
    <mergeCell ref="D46:D50"/>
    <mergeCell ref="A40:A44"/>
    <mergeCell ref="B40:B44"/>
    <mergeCell ref="C40:C44"/>
    <mergeCell ref="A62:A65"/>
    <mergeCell ref="B62:B65"/>
    <mergeCell ref="A45:C45"/>
    <mergeCell ref="B52:B56"/>
    <mergeCell ref="A52:A56"/>
  </mergeCells>
  <pageMargins left="0.11811023622047245" right="0.11811023622047245" top="0.15748031496062992" bottom="0.15748031496062992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สรุป</vt:lpstr>
      <vt:lpstr>ไตรมาส1</vt:lpstr>
      <vt:lpstr>ไตรมาส1!Print_Titles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KKD Windows 7 V.3</cp:lastModifiedBy>
  <cp:lastPrinted>2020-03-02T04:06:08Z</cp:lastPrinted>
  <dcterms:created xsi:type="dcterms:W3CDTF">2019-05-03T03:33:13Z</dcterms:created>
  <dcterms:modified xsi:type="dcterms:W3CDTF">2020-03-26T03:43:47Z</dcterms:modified>
</cp:coreProperties>
</file>