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JUNE SUKKERD\ปี 2566\3. ผป ตผจ\"/>
    </mc:Choice>
  </mc:AlternateContent>
  <bookViews>
    <workbookView xWindow="0" yWindow="0" windowWidth="20490" windowHeight="7800"/>
  </bookViews>
  <sheets>
    <sheet name="สรุปงบ" sheetId="19" r:id="rId1"/>
    <sheet name="สนง.เกษตรและสหกรณ์จ.กระบี่" sheetId="1" r:id="rId2"/>
    <sheet name="สนง.เกษตรจ.กระบี่" sheetId="2" r:id="rId3"/>
    <sheet name="การยางแห่งประเทศไทยจ.กระบี่" sheetId="3" r:id="rId4"/>
    <sheet name="สนง.ตรวจบัญชีสหกรณ์จ.กระบี่" sheetId="4" r:id="rId5"/>
    <sheet name="สนง.ปศุสัตว์จ.กระบี่" sheetId="5" r:id="rId6"/>
    <sheet name="สถานีพัฒนาที่ดินกระบี่" sheetId="6" r:id="rId7"/>
    <sheet name="ศ.วิจัยฯ สัตว์น้ำชายฝั่งกระบี่" sheetId="7" r:id="rId8"/>
    <sheet name="ศ.วิจัยฯ พันธุ์สัตว์กระบี่" sheetId="8" r:id="rId9"/>
    <sheet name="ศ.วิจัยข้าวกระบี่" sheetId="9" r:id="rId10"/>
    <sheet name="ศ.วิจัยปาล์มน้ำมันกระบี่" sheetId="10" r:id="rId11"/>
    <sheet name="ศ.วิจัยและพัฒนาการเกษตรกระบี่" sheetId="11" r:id="rId12"/>
    <sheet name="ศ.ป้องกันฯ ประมงทะเลกระบี่" sheetId="12" r:id="rId13"/>
    <sheet name="ศ.ศึกษาฯ พันธุ์ปูฯ จ.กระบี่" sheetId="13" r:id="rId14"/>
    <sheet name="สนง.การปฏิรูปที่ดินจ.กระบี่" sheetId="14" r:id="rId15"/>
    <sheet name="สนง.สหกรณ์จ.กระบี่" sheetId="15" r:id="rId16"/>
    <sheet name="ศ.ส่งเสริมฯ การเกษตรจ.กระบี่" sheetId="16" r:id="rId17"/>
    <sheet name="สนง.ประมงจ.กระบี่" sheetId="17" r:id="rId18"/>
    <sheet name="โครงการชลประทานกระบี่" sheetId="18" r:id="rId19"/>
  </sheets>
  <definedNames>
    <definedName name="_xlnm._FilterDatabase" localSheetId="2" hidden="1">สนง.เกษตรจ.กระบี่!$B$1:$B$316</definedName>
    <definedName name="_xlnm.Print_Area" localSheetId="3">การยางแห่งประเทศไทยจ.กระบี่!$A$1:$K$13</definedName>
    <definedName name="_xlnm.Print_Area" localSheetId="18">โครงการชลประทานกระบี่!$A$1:$K$76</definedName>
    <definedName name="_xlnm.Print_Area" localSheetId="12">'ศ.ป้องกันฯ ประมงทะเลกระบี่'!$A$1:$K$19</definedName>
    <definedName name="_xlnm.Print_Area" localSheetId="9">ศ.วิจัยข้าวกระบี่!$A$1:$K$22</definedName>
    <definedName name="_xlnm.Print_Area" localSheetId="10">ศ.วิจัยปาล์มน้ำมันกระบี่!$A$1:$K$38</definedName>
    <definedName name="_xlnm.Print_Area" localSheetId="11">ศ.วิจัยและพัฒนาการเกษตรกระบี่!$A$1:$K$94</definedName>
    <definedName name="_xlnm.Print_Area" localSheetId="8">'ศ.วิจัยฯ พันธุ์สัตว์กระบี่'!$A$1:$K$23</definedName>
    <definedName name="_xlnm.Print_Area" localSheetId="7">'ศ.วิจัยฯ สัตว์น้ำชายฝั่งกระบี่'!$A$1:$K$25</definedName>
    <definedName name="_xlnm.Print_Area" localSheetId="13">'ศ.ศึกษาฯ พันธุ์ปูฯ จ.กระบี่'!$A$1:$K$15</definedName>
    <definedName name="_xlnm.Print_Area" localSheetId="16">'ศ.ส่งเสริมฯ การเกษตรจ.กระบี่'!$A$1:$K$36</definedName>
    <definedName name="_xlnm.Print_Area" localSheetId="6">สถานีพัฒนาที่ดินกระบี่!$A$1:$K$119</definedName>
    <definedName name="_xlnm.Print_Area" localSheetId="14">สนง.การปฏิรูปที่ดินจ.กระบี่!$A$1:$K$58</definedName>
    <definedName name="_xlnm.Print_Area" localSheetId="2">สนง.เกษตรจ.กระบี่!$A$1:$K$316</definedName>
    <definedName name="_xlnm.Print_Area" localSheetId="1">สนง.เกษตรและสหกรณ์จ.กระบี่!$A$1:$K$59</definedName>
    <definedName name="_xlnm.Print_Area" localSheetId="4">สนง.ตรวจบัญชีสหกรณ์จ.กระบี่!$A$1:$K$82</definedName>
    <definedName name="_xlnm.Print_Area" localSheetId="17">สนง.ประมงจ.กระบี่!$A$1:$K$43</definedName>
    <definedName name="_xlnm.Print_Area" localSheetId="5">สนง.ปศุสัตว์จ.กระบี่!$A$1:$K$71</definedName>
    <definedName name="_xlnm.Print_Area" localSheetId="15">สนง.สหกรณ์จ.กระบี่!$A$1:$K$20</definedName>
    <definedName name="_xlnm.Print_Area" localSheetId="0">สรุปงบ!$A$1:$M$85</definedName>
    <definedName name="_xlnm.Print_Titles" localSheetId="3">การยางแห่งประเทศไทยจ.กระบี่!$4:$7</definedName>
    <definedName name="_xlnm.Print_Titles" localSheetId="18">โครงการชลประทานกระบี่!$4:$7</definedName>
    <definedName name="_xlnm.Print_Titles" localSheetId="12">'ศ.ป้องกันฯ ประมงทะเลกระบี่'!$4:$7</definedName>
    <definedName name="_xlnm.Print_Titles" localSheetId="9">ศ.วิจัยข้าวกระบี่!$4:$7</definedName>
    <definedName name="_xlnm.Print_Titles" localSheetId="10">ศ.วิจัยปาล์มน้ำมันกระบี่!$4:$7</definedName>
    <definedName name="_xlnm.Print_Titles" localSheetId="11">ศ.วิจัยและพัฒนาการเกษตรกระบี่!$4:$7</definedName>
    <definedName name="_xlnm.Print_Titles" localSheetId="8">'ศ.วิจัยฯ พันธุ์สัตว์กระบี่'!$4:$7</definedName>
    <definedName name="_xlnm.Print_Titles" localSheetId="7">'ศ.วิจัยฯ สัตว์น้ำชายฝั่งกระบี่'!$4:$7</definedName>
    <definedName name="_xlnm.Print_Titles" localSheetId="13">'ศ.ศึกษาฯ พันธุ์ปูฯ จ.กระบี่'!$4:$7</definedName>
    <definedName name="_xlnm.Print_Titles" localSheetId="16">'ศ.ส่งเสริมฯ การเกษตรจ.กระบี่'!$4:$7</definedName>
    <definedName name="_xlnm.Print_Titles" localSheetId="6">สถานีพัฒนาที่ดินกระบี่!$4:$7</definedName>
    <definedName name="_xlnm.Print_Titles" localSheetId="14">สนง.การปฏิรูปที่ดินจ.กระบี่!$4:$7</definedName>
    <definedName name="_xlnm.Print_Titles" localSheetId="2">สนง.เกษตรจ.กระบี่!$4:$7</definedName>
    <definedName name="_xlnm.Print_Titles" localSheetId="1">สนง.เกษตรและสหกรณ์จ.กระบี่!$4:$7</definedName>
    <definedName name="_xlnm.Print_Titles" localSheetId="4">สนง.ตรวจบัญชีสหกรณ์จ.กระบี่!$4:$7</definedName>
    <definedName name="_xlnm.Print_Titles" localSheetId="17">สนง.ประมงจ.กระบี่!$4:$7</definedName>
    <definedName name="_xlnm.Print_Titles" localSheetId="5">สนง.ปศุสัตว์จ.กระบี่!$4:$7</definedName>
    <definedName name="_xlnm.Print_Titles" localSheetId="15">สนง.สหกรณ์จ.กระบี่!$4:$7</definedName>
    <definedName name="_xlnm.Print_Titles" localSheetId="0">สรุปงบ!$3:$5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7" i="19" l="1"/>
  <c r="Q8" i="19"/>
  <c r="Q9" i="19"/>
  <c r="Q6" i="19"/>
  <c r="P6" i="19"/>
  <c r="P8" i="19"/>
  <c r="P9" i="19"/>
  <c r="P7" i="19"/>
  <c r="O6" i="19"/>
  <c r="O8" i="19"/>
  <c r="O9" i="19"/>
  <c r="O7" i="19"/>
  <c r="Q82" i="19"/>
  <c r="P82" i="19"/>
  <c r="O82" i="19"/>
  <c r="Q84" i="19"/>
  <c r="Q78" i="19"/>
  <c r="P78" i="19"/>
  <c r="O78" i="19"/>
  <c r="Q80" i="19"/>
  <c r="Q74" i="19"/>
  <c r="P74" i="19"/>
  <c r="O74" i="19"/>
  <c r="Q76" i="19"/>
  <c r="Q70" i="19"/>
  <c r="Q72" i="19"/>
  <c r="P70" i="19"/>
  <c r="O70" i="19"/>
  <c r="Q66" i="19"/>
  <c r="P66" i="19"/>
  <c r="O66" i="19"/>
  <c r="Q68" i="19"/>
  <c r="Q62" i="19"/>
  <c r="P62" i="19"/>
  <c r="O62" i="19"/>
  <c r="Q63" i="19"/>
  <c r="Q64" i="19"/>
  <c r="Q61" i="19"/>
  <c r="Q60" i="19"/>
  <c r="Q58" i="19"/>
  <c r="P58" i="19"/>
  <c r="O58" i="19"/>
  <c r="Q54" i="19"/>
  <c r="P54" i="19"/>
  <c r="O54" i="19"/>
  <c r="Q56" i="19"/>
  <c r="Q46" i="19"/>
  <c r="P46" i="19"/>
  <c r="O46" i="19"/>
  <c r="Q48" i="19"/>
  <c r="Q42" i="19"/>
  <c r="P42" i="19"/>
  <c r="O42" i="19"/>
  <c r="Q44" i="19"/>
  <c r="Q38" i="19"/>
  <c r="P38" i="19"/>
  <c r="O38" i="19"/>
  <c r="Q40" i="19"/>
  <c r="Q34" i="19"/>
  <c r="P34" i="19"/>
  <c r="O34" i="19"/>
  <c r="Q36" i="19"/>
  <c r="Q30" i="19"/>
  <c r="P30" i="19"/>
  <c r="O30" i="19"/>
  <c r="Q32" i="19"/>
  <c r="Q26" i="19"/>
  <c r="P26" i="19"/>
  <c r="O26" i="19"/>
  <c r="Q28" i="19"/>
  <c r="Q22" i="19"/>
  <c r="P22" i="19"/>
  <c r="O22" i="19"/>
  <c r="Q24" i="19"/>
  <c r="Q23" i="19"/>
  <c r="Q18" i="19"/>
  <c r="P18" i="19"/>
  <c r="O18" i="19"/>
  <c r="Q20" i="19"/>
  <c r="Q14" i="19"/>
  <c r="P14" i="19"/>
  <c r="O14" i="19"/>
  <c r="Q16" i="19"/>
  <c r="Q10" i="19"/>
  <c r="P10" i="19"/>
  <c r="O10" i="19"/>
  <c r="Q12" i="19"/>
  <c r="H8" i="17" l="1"/>
  <c r="H8" i="10"/>
  <c r="H8" i="6"/>
  <c r="H13" i="6"/>
  <c r="H14" i="1"/>
  <c r="H8" i="15" l="1"/>
  <c r="N78" i="19" l="1"/>
  <c r="N14" i="19"/>
  <c r="N9" i="19"/>
  <c r="N8" i="19"/>
  <c r="N7" i="19"/>
  <c r="H76" i="18"/>
  <c r="C76" i="18"/>
  <c r="M7" i="19" l="1"/>
  <c r="M8" i="19"/>
  <c r="M9" i="19"/>
  <c r="M6" i="19"/>
  <c r="L7" i="19"/>
  <c r="L8" i="19"/>
  <c r="L9" i="19"/>
  <c r="L6" i="19"/>
  <c r="E6" i="19"/>
  <c r="F6" i="19"/>
  <c r="G6" i="19"/>
  <c r="H6" i="19"/>
  <c r="I6" i="19"/>
  <c r="J6" i="19"/>
  <c r="K6" i="19"/>
  <c r="D6" i="19"/>
  <c r="K8" i="19"/>
  <c r="K9" i="19"/>
  <c r="J8" i="19"/>
  <c r="J9" i="19"/>
  <c r="I8" i="19"/>
  <c r="I9" i="19"/>
  <c r="H8" i="19"/>
  <c r="H9" i="19"/>
  <c r="G8" i="19"/>
  <c r="G9" i="19"/>
  <c r="F8" i="19"/>
  <c r="F9" i="19"/>
  <c r="E8" i="19"/>
  <c r="E9" i="19"/>
  <c r="D8" i="19"/>
  <c r="D9" i="19"/>
  <c r="E7" i="19"/>
  <c r="F7" i="19"/>
  <c r="G7" i="19"/>
  <c r="H7" i="19"/>
  <c r="I7" i="19"/>
  <c r="J7" i="19"/>
  <c r="K7" i="19"/>
  <c r="D7" i="19"/>
  <c r="M83" i="19"/>
  <c r="M84" i="19"/>
  <c r="M85" i="19"/>
  <c r="M82" i="19"/>
  <c r="L83" i="19"/>
  <c r="L84" i="19"/>
  <c r="L85" i="19"/>
  <c r="L82" i="19"/>
  <c r="M75" i="19"/>
  <c r="M76" i="19"/>
  <c r="M77" i="19"/>
  <c r="M74" i="19"/>
  <c r="L75" i="19"/>
  <c r="L76" i="19"/>
  <c r="L77" i="19"/>
  <c r="L74" i="19"/>
  <c r="M67" i="19"/>
  <c r="M68" i="19"/>
  <c r="M66" i="19"/>
  <c r="L67" i="19"/>
  <c r="L68" i="19"/>
  <c r="L69" i="19"/>
  <c r="L66" i="19"/>
  <c r="I66" i="19"/>
  <c r="H66" i="19"/>
  <c r="M63" i="19"/>
  <c r="M64" i="19"/>
  <c r="M65" i="19"/>
  <c r="L63" i="19"/>
  <c r="L64" i="19"/>
  <c r="L65" i="19"/>
  <c r="M62" i="19"/>
  <c r="L62" i="19"/>
  <c r="E62" i="19"/>
  <c r="F62" i="19"/>
  <c r="G62" i="19"/>
  <c r="H62" i="19"/>
  <c r="I62" i="19"/>
  <c r="J62" i="19"/>
  <c r="K62" i="19"/>
  <c r="D62" i="19"/>
  <c r="M59" i="19"/>
  <c r="M60" i="19"/>
  <c r="M61" i="19"/>
  <c r="L59" i="19"/>
  <c r="L60" i="19"/>
  <c r="L61" i="19"/>
  <c r="M58" i="19"/>
  <c r="L58" i="19"/>
  <c r="M55" i="19"/>
  <c r="M56" i="19"/>
  <c r="M57" i="19"/>
  <c r="L55" i="19"/>
  <c r="L56" i="19"/>
  <c r="L57" i="19"/>
  <c r="M54" i="19"/>
  <c r="L54" i="19"/>
  <c r="M47" i="19"/>
  <c r="M48" i="19"/>
  <c r="M49" i="19"/>
  <c r="M46" i="19"/>
  <c r="L47" i="19"/>
  <c r="L48" i="19"/>
  <c r="L49" i="19"/>
  <c r="L46" i="19"/>
  <c r="M39" i="19"/>
  <c r="M40" i="19"/>
  <c r="M41" i="19"/>
  <c r="L39" i="19"/>
  <c r="L40" i="19"/>
  <c r="L41" i="19"/>
  <c r="M38" i="19"/>
  <c r="L38" i="19"/>
  <c r="E38" i="19"/>
  <c r="F38" i="19"/>
  <c r="G38" i="19"/>
  <c r="H38" i="19"/>
  <c r="I38" i="19"/>
  <c r="J38" i="19"/>
  <c r="K38" i="19"/>
  <c r="D38" i="19"/>
  <c r="M23" i="19"/>
  <c r="M24" i="19"/>
  <c r="M25" i="19"/>
  <c r="M22" i="19"/>
  <c r="L23" i="19"/>
  <c r="L24" i="19"/>
  <c r="L25" i="19"/>
  <c r="L22" i="19"/>
  <c r="E22" i="19"/>
  <c r="F22" i="19"/>
  <c r="G22" i="19"/>
  <c r="H22" i="19"/>
  <c r="I22" i="19"/>
  <c r="J22" i="19"/>
  <c r="K22" i="19"/>
  <c r="D22" i="19"/>
  <c r="M19" i="19"/>
  <c r="M20" i="19"/>
  <c r="M21" i="19"/>
  <c r="L19" i="19"/>
  <c r="L20" i="19"/>
  <c r="L21" i="19"/>
  <c r="M18" i="19"/>
  <c r="L18" i="19"/>
  <c r="E18" i="19"/>
  <c r="F18" i="19"/>
  <c r="G18" i="19"/>
  <c r="H18" i="19"/>
  <c r="I18" i="19"/>
  <c r="J18" i="19"/>
  <c r="K18" i="19"/>
  <c r="D18" i="19"/>
  <c r="M15" i="19"/>
  <c r="M16" i="19"/>
  <c r="M17" i="19"/>
  <c r="L15" i="19"/>
  <c r="L16" i="19"/>
  <c r="L17" i="19"/>
  <c r="E14" i="19"/>
  <c r="F14" i="19"/>
  <c r="G14" i="19"/>
  <c r="H14" i="19"/>
  <c r="I14" i="19"/>
  <c r="J14" i="19"/>
  <c r="K14" i="19"/>
  <c r="I10" i="19"/>
  <c r="D14" i="19"/>
  <c r="J10" i="19"/>
  <c r="K10" i="19"/>
  <c r="E10" i="19"/>
  <c r="F10" i="19"/>
  <c r="G10" i="19"/>
  <c r="D10" i="19"/>
  <c r="E63" i="19"/>
  <c r="H8" i="16"/>
  <c r="H16" i="16"/>
  <c r="M14" i="19" l="1"/>
  <c r="L14" i="19"/>
  <c r="M10" i="19"/>
  <c r="L12" i="19"/>
  <c r="M12" i="19"/>
  <c r="M11" i="19"/>
  <c r="H58" i="14"/>
  <c r="H10" i="19" l="1"/>
  <c r="L10" i="19" s="1"/>
  <c r="L11" i="19"/>
  <c r="H94" i="11"/>
  <c r="H8" i="7" l="1"/>
  <c r="H22" i="7"/>
  <c r="H17" i="7"/>
  <c r="H10" i="7"/>
  <c r="H115" i="6"/>
  <c r="H111" i="6"/>
  <c r="H80" i="6"/>
  <c r="H77" i="6"/>
  <c r="H71" i="6"/>
  <c r="H56" i="6"/>
  <c r="H31" i="6"/>
  <c r="H26" i="6"/>
  <c r="H19" i="6"/>
  <c r="H68" i="5" l="1"/>
  <c r="H65" i="5"/>
  <c r="H62" i="5"/>
  <c r="H54" i="5"/>
  <c r="H50" i="5"/>
  <c r="H47" i="5"/>
  <c r="H44" i="5"/>
  <c r="H37" i="5"/>
  <c r="H25" i="5"/>
  <c r="H22" i="5"/>
  <c r="H19" i="5"/>
  <c r="H14" i="5"/>
  <c r="H71" i="5" s="1"/>
  <c r="H82" i="4"/>
  <c r="H8" i="3"/>
  <c r="H305" i="2"/>
  <c r="H304" i="2"/>
  <c r="H261" i="2"/>
  <c r="H260" i="2" s="1"/>
  <c r="H231" i="2"/>
  <c r="H230" i="2" s="1"/>
  <c r="H228" i="2"/>
  <c r="H227" i="2"/>
  <c r="H220" i="2"/>
  <c r="H219" i="2" s="1"/>
  <c r="H218" i="2" s="1"/>
  <c r="H210" i="2"/>
  <c r="H209" i="2" s="1"/>
  <c r="H208" i="2" s="1"/>
  <c r="H204" i="2"/>
  <c r="H200" i="2"/>
  <c r="H194" i="2"/>
  <c r="H188" i="2"/>
  <c r="H174" i="2"/>
  <c r="H173" i="2" s="1"/>
  <c r="H170" i="2"/>
  <c r="H169" i="2" s="1"/>
  <c r="H163" i="2"/>
  <c r="H162" i="2" s="1"/>
  <c r="H160" i="2"/>
  <c r="H159" i="2"/>
  <c r="H144" i="2"/>
  <c r="H143" i="2" s="1"/>
  <c r="H137" i="2"/>
  <c r="H136" i="2"/>
  <c r="H132" i="2"/>
  <c r="H131" i="2" s="1"/>
  <c r="H111" i="2"/>
  <c r="H110" i="2" s="1"/>
  <c r="H104" i="2"/>
  <c r="H97" i="2"/>
  <c r="H90" i="2"/>
  <c r="H83" i="2"/>
  <c r="H78" i="2"/>
  <c r="H68" i="2"/>
  <c r="H67" i="2"/>
  <c r="H62" i="2"/>
  <c r="H61" i="2" s="1"/>
  <c r="H57" i="2"/>
  <c r="H56" i="2" s="1"/>
  <c r="H47" i="2"/>
  <c r="H46" i="2" s="1"/>
  <c r="H41" i="2"/>
  <c r="H40" i="2" s="1"/>
  <c r="H36" i="2"/>
  <c r="H29" i="2"/>
  <c r="H20" i="2"/>
  <c r="H19" i="2" s="1"/>
  <c r="H18" i="2" s="1"/>
  <c r="H17" i="2" s="1"/>
  <c r="H13" i="2"/>
  <c r="H10" i="2"/>
  <c r="H8" i="1"/>
  <c r="H186" i="2" l="1"/>
  <c r="H185" i="2" s="1"/>
  <c r="H184" i="2" s="1"/>
  <c r="H9" i="2"/>
  <c r="H226" i="2"/>
  <c r="H77" i="2"/>
  <c r="H76" i="2" s="1"/>
  <c r="H35" i="2" s="1"/>
  <c r="H16" i="2" l="1"/>
  <c r="H10" i="1"/>
</calcChain>
</file>

<file path=xl/comments1.xml><?xml version="1.0" encoding="utf-8"?>
<comments xmlns="http://schemas.openxmlformats.org/spreadsheetml/2006/main">
  <authors>
    <author>HP</author>
  </authors>
  <commentList>
    <comment ref="E56" authorId="0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<sst xmlns="http://schemas.openxmlformats.org/spreadsheetml/2006/main" count="3308" uniqueCount="1212">
  <si>
    <t>สำนักงานเกษตรและสหกรณ์จังหวัดกระบี่</t>
  </si>
  <si>
    <t>หน่วย : บาท</t>
  </si>
  <si>
    <t>ลำดับที่ 
(1)</t>
  </si>
  <si>
    <t>โครงการ/กิจกรรม
(2)</t>
  </si>
  <si>
    <t>เป้าหมาย (3)</t>
  </si>
  <si>
    <t>พื้นที่ดำเนินการ (4)</t>
  </si>
  <si>
    <t>แหล่งที่มา</t>
  </si>
  <si>
    <t>ระยะเวลา</t>
  </si>
  <si>
    <t>ประเด็นยุทธศาสตร์
กระทรวงเกษตรและสหกรณ์</t>
  </si>
  <si>
    <t>จำนวน</t>
  </si>
  <si>
    <t>หน่วยนับ</t>
  </si>
  <si>
    <t>หมู่ที่</t>
  </si>
  <si>
    <t>ตำบล</t>
  </si>
  <si>
    <t>อำเภอ</t>
  </si>
  <si>
    <t>งบประมาณ</t>
  </si>
  <si>
    <t>ของงบประมาณ</t>
  </si>
  <si>
    <t>ดำเนินการ</t>
  </si>
  <si>
    <t>(บาท)</t>
  </si>
  <si>
    <t>(7)</t>
  </si>
  <si>
    <t>(5)</t>
  </si>
  <si>
    <t>(6)</t>
  </si>
  <si>
    <t>รวมทั้งสิ้น</t>
  </si>
  <si>
    <t>แผนงานบุคลากรภาครัฐ</t>
  </si>
  <si>
    <t>2) งบดำเนินงาน</t>
  </si>
  <si>
    <t>ปากน้ำ</t>
  </si>
  <si>
    <t>เมือง</t>
  </si>
  <si>
    <t>รายการ</t>
  </si>
  <si>
    <t>ปกติ</t>
  </si>
  <si>
    <t xml:space="preserve"> ต.ค. 2565 - ก.ย. 2566</t>
  </si>
  <si>
    <t>แผนงานพื้นฐานด้านการสร้างความสามารถในการแข่งขัน</t>
  </si>
  <si>
    <t>1) ประชุมคณะอนุกรรมการพัฒนาการเกษตรและสหกรณ์ระดับจังหวัด (อ.พ.ก.)</t>
  </si>
  <si>
    <t>ครั้ง</t>
  </si>
  <si>
    <t>2) ทบทวนแผนพัฒนาการเกษตรและสหกรณ์ของจังหวัด (พ.ศ.2566 - 2570)</t>
  </si>
  <si>
    <t>เล่ม</t>
  </si>
  <si>
    <t>3) แผนปฏิบัติการด้านการเกษตรและสหกรณ์ของจังหวัด ประจำปีงบประมาณ พ.ศ.2566</t>
  </si>
  <si>
    <t xml:space="preserve"> ก.พ. 2566
ก.ค. 2566</t>
  </si>
  <si>
    <t xml:space="preserve"> ส.ค. 2566</t>
  </si>
  <si>
    <t xml:space="preserve"> ม.ค. 2566</t>
  </si>
  <si>
    <t>4) ติดตามและจัดทำรายงานผลการดำเนินงานโครงการตามแผนปฏิบัติการด้านการเกษตรและสหกรณ์ของจังหวัด ประจำปีงบประมาณ พ.ศ. 2566</t>
  </si>
  <si>
    <t xml:space="preserve"> ต.ค. 2565
ม.ค. 2566
เม.ย. 2566
ก.ค. 2566</t>
  </si>
  <si>
    <t>5) การบริหารจัดการศูนย์ข้อมูลด้านการเกษตรและสหกรณ์ของจังหวัด</t>
  </si>
  <si>
    <t>5.1) การจัดการข้อมูลบนเว็บไซต์สำนักงานเกษตรและสหกรณ์ของจังหวัด (https://www.opsmoac.go.th/about.moac_province)</t>
  </si>
  <si>
    <t>5.2) การจัดทำข้อมูลพื้นฐานด้านการเกษตร ข้อมูลทั่วไปของจังหวัด (www.provinfo opsmoac.go.th)</t>
  </si>
  <si>
    <t>5.3) การจัดทำสรุปผลความพึงพอใจของผู้มารับบริการประจำปี ของศูนย์ข้อมูลด้านการเกษตรและสหกรณ์ของจังหวัด ณ สำนักงานเกษตรและสหกรณ์จังหวัด</t>
  </si>
  <si>
    <t>6) การจัดทำข้อมูลพื้นฐานของจังหวัดเพื่อสนับสนุนการตรวจราชการของรัฐมนตรี</t>
  </si>
  <si>
    <t>7) การดำเนินงานของศูนย์ติดตามและแก้ไขปัญหาภัยพิบัติด้านการเกษตร</t>
  </si>
  <si>
    <t>7.1) จัดทำแผนป้องกันและบรรเทาสาธารณภัยด้านการเกษตร (ภัยแล้ง อุทกภัย)</t>
  </si>
  <si>
    <t>7.2) จัดประชุมศูนย์ติดตามและแก้ไขปัญหาภัยภิบัติด้านการเกษตรจังหวัดและสรุปรายงานการประชุมฯ หรือเข้าร่วมเสนอแนะ/ความเห็นในการประชุมคณะกรรมการต่าง ๆ ในจังหวัดที่เกี่ยวข้องกับภัยพิบัติ</t>
  </si>
  <si>
    <t>7.3) สรุปการแจ้งเตือนภัย/ประชาสัมพันธ์ด้านการเกษตร</t>
  </si>
  <si>
    <t>7.4) รายงานสถานการณ์และการให้ความช่วยเหลือ</t>
  </si>
  <si>
    <t xml:space="preserve"> - ระดับจังหวัด</t>
  </si>
  <si>
    <t xml:space="preserve"> - ระดับอำเภอ</t>
  </si>
  <si>
    <t>ค่าใช้จ่ายบุคลากรภาครัฐ</t>
  </si>
  <si>
    <t xml:space="preserve">1) งบบุคลากร พนักงานราชการ </t>
  </si>
  <si>
    <t>อัตรา</t>
  </si>
  <si>
    <t>ผลผลิต อำนวยการและบริหารจัดการด้านการเกษตร</t>
  </si>
  <si>
    <t>กิจกรรม การบูรณาการงานในส่วนภูมิภาค</t>
  </si>
  <si>
    <t>แผน</t>
  </si>
  <si>
    <t xml:space="preserve"> ธ.ค. 2565 - ก.ค. 2566</t>
  </si>
  <si>
    <t>กิจกรรม</t>
  </si>
  <si>
    <t>โครงการสนับสนุนการขับเคลื่อนงานด้านการเกษตร</t>
  </si>
  <si>
    <t xml:space="preserve"> ม.ค. 2566
มิ.ย. 2566</t>
  </si>
  <si>
    <t>3.1) จัดประชุมคณะกรรมการ/คณะทำงานขับเคลื่อนงานด้านการเกษตร</t>
  </si>
  <si>
    <t>3.1.1) ระดับจังหวัด</t>
  </si>
  <si>
    <t>3.1.2) ระดับอำเภอ</t>
  </si>
  <si>
    <t>3.2) ติดตามงานสำคัญในพื้นที่ของผู้บริหารกระทรวง และหน่วยงานในพื้นที่</t>
  </si>
  <si>
    <t>แผนงาน ยุทธศาสตร์เกษตรสร้างมูลค่า</t>
  </si>
  <si>
    <t>โครงการ</t>
  </si>
  <si>
    <t>โครงการขับเคลื่อนการเกษตรระดับหมู่บ้านสู่การผลิตสินค้าเกษตรมูลค่าสูง ประจำปีงบประมาณ พ.ศ. 2566</t>
  </si>
  <si>
    <t>กิจกรรม สนับสนุนโครงการขับเคลื่อนการเกษตรระดับหมู่บ้านสู่การผลิตสินค้าเกษตรมูลค่าสูง ประจำปีงบประมาณ พ.ศ. 2566</t>
  </si>
  <si>
    <t>4.1) จัดประชุมคณะกรรมการ/คณะทำงาน</t>
  </si>
  <si>
    <t>4.2) จัดทำ/ทบทวนแผนพัฒนาหมู่บ้าน</t>
  </si>
  <si>
    <t xml:space="preserve">4.3) ติดตามและรายงานผลการดำเนินงาน </t>
  </si>
  <si>
    <t>8 อำเภอ</t>
  </si>
  <si>
    <t xml:space="preserve"> ธ.ค. 2565 - ก.ย. 2566</t>
  </si>
  <si>
    <t>หมู่บ้าน</t>
  </si>
  <si>
    <t>ธ.ค. 2566
เม.ย. 2566</t>
  </si>
  <si>
    <t>ม.ค. - มี.ค. 2566</t>
  </si>
  <si>
    <t xml:space="preserve"> ม.ค. - ก.ย. 2566</t>
  </si>
  <si>
    <t>โครงการพัฒนาเกษตรกรรมยั่งยืน</t>
  </si>
  <si>
    <t>กิจกรรมขับเคลื่อนเกษตรกรรมยั่งยืน (เกษตรผสมผสาน)</t>
  </si>
  <si>
    <t xml:space="preserve"> - การรวมกลุ่มเครือข่าย กลุ่มเกษตรอินทรีย์พอเพียง หมู่ 5 โคกยาง อ.เหนือคลอง</t>
  </si>
  <si>
    <t>กลุ่ม</t>
  </si>
  <si>
    <t>โคกยาง</t>
  </si>
  <si>
    <t>เหนือคลอง</t>
  </si>
  <si>
    <t xml:space="preserve"> ต.ค. 2565 - มี.ค. 2566</t>
  </si>
  <si>
    <t>แผนงานยุทธศาสตร์เสริมสร้างพลังทางสังคม</t>
  </si>
  <si>
    <t>โครงการส่งเสริมการดำเนินงานอันเนื่องมาจากพระราชดำริ</t>
  </si>
  <si>
    <t xml:space="preserve"> - งานจิตอาสา คลินิกเกษตร ประชาสัมพันธ์</t>
  </si>
  <si>
    <t>การจัดงาน "วันพระบิดาแห่งฝนหลวง" ปี 2565</t>
  </si>
  <si>
    <t xml:space="preserve"> พ.ย. 2565</t>
  </si>
  <si>
    <t>โครงการสร้างความเชื่อมั่นในสินค้าเกษตรและอาหาร</t>
  </si>
  <si>
    <t>6.1) การตรวจรับรองร้านใหม่และการตรวจติดตามร้านอาหารวัตถุดิบปลอดภัยเลือกใช้สินค้า Q (Qrestaurant)</t>
  </si>
  <si>
    <t>6.2) ส่งเสริมการบริโภคและใช้วัตถุดิบสินค้าคุณภาพ (Q)</t>
  </si>
  <si>
    <t>เงินนอกงบประมาณ</t>
  </si>
  <si>
    <t>โครงการ อบก.</t>
  </si>
  <si>
    <t>อื่นๆ</t>
  </si>
  <si>
    <t>แผนปฏิบัติการด้านการเกษตรและสหกรณ์จังหวัดกระบี่ ประจำปีงบประมาณ พ.ศ. 2566</t>
  </si>
  <si>
    <t>กิจกรรม การจัดการระบบเทคโนโลยีสารสนเทศและการสื่อสาร</t>
  </si>
  <si>
    <t>แผนงาน  พัฒนาด้านเศรษฐกิจ</t>
  </si>
  <si>
    <t>โครงการเชื่อมโยงสินค้าเกษตรปลอดภัยจังหวัดกระบี่ (Krabi Digital Green Market)</t>
  </si>
  <si>
    <t>การทำเกษตรกรรมยั่งยืนและความรู้กฎหมายที่เกี่ยวข้องกับภาคเกษตรเพื่อเข้าสู่มาตรฐานสินค้าเกษตร</t>
  </si>
  <si>
    <t>ราย</t>
  </si>
  <si>
    <t>จังหวัด</t>
  </si>
  <si>
    <t xml:space="preserve"> </t>
  </si>
  <si>
    <t xml:space="preserve"> ธ.ค. 2565</t>
  </si>
  <si>
    <t>สำนักงานเกษตรจังหวัดกระบี่</t>
  </si>
  <si>
    <t>แผนงาน พัฒนาด้านเศรษฐกิจ</t>
  </si>
  <si>
    <t>งบจังหวัด</t>
  </si>
  <si>
    <t>กิจกรรม การสร้างมูลค่าเพิ่มให้กับสินค้าเกษตรบนฐานอัตลักษณ์(แปรรูปส่งเสริมการสร้างแบรนด์ พัฒนาบรรจุภัณฑ์) ด้านพืช</t>
  </si>
  <si>
    <t>โครงการ อนุรักษ์พันธุกรรมพืชอันเนื่องมาจากพระราชดำริสมเด็จพระเทพรัตนราชสุดาฯ สยามบรมราชกุมารี (อพ.สธ) จังหวัดกระบี่</t>
  </si>
  <si>
    <t xml:space="preserve"> กิจกรรม อนุรักษ์พันธุกรรมทุเรียนพื้นเมืองจังหวัดกระบี่</t>
  </si>
  <si>
    <t>งบปกติ</t>
  </si>
  <si>
    <t>ผลผลิตเกษตรกรได้รับการส่งเสริมและพัฒนาศักยภาพ</t>
  </si>
  <si>
    <t xml:space="preserve"> กิจกรรมการพัฒนาเกษตรกร</t>
  </si>
  <si>
    <t xml:space="preserve"> พัฒนาอาสาสมัครเกษตรหมู่บ้าน</t>
  </si>
  <si>
    <t xml:space="preserve"> - อาสาสมัครเกษตร</t>
  </si>
  <si>
    <t>1. ขับเคลื่อนงานอาสาสมัครเกษตร</t>
  </si>
  <si>
    <t>1.1 ประชุมคณะกรรมการบริหารงานอาสาสมัครเกษตรจังหวัด</t>
  </si>
  <si>
    <t>15</t>
  </si>
  <si>
    <t>ไสไทย</t>
  </si>
  <si>
    <t>เมืองกระบี่</t>
  </si>
  <si>
    <t>2850</t>
  </si>
  <si>
    <t>ธ.ค.65</t>
  </si>
  <si>
    <t>2. ส่งเสริมและพัฒนากระบวนการปฏิบัติงาน</t>
  </si>
  <si>
    <t>2.1  จัดเวทีแลกเปลี่ยนเรียนรู้เกษตรหมู่บ้าน(กม.)</t>
  </si>
  <si>
    <t>80</t>
  </si>
  <si>
    <t>16000</t>
  </si>
  <si>
    <t>ม.ค.66</t>
  </si>
  <si>
    <t>2.2 จัดเวทีแลกเปลี่ยนเรียนรู้อาสาสมัครเกษตรหมู่บ้าน(อกม.)</t>
  </si>
  <si>
    <t>พ.ค.66</t>
  </si>
  <si>
    <t>2.3 เวทีเครือข่ายแลกเปลี่ยนเรียนรู้อาสาสมัครเกษตรระดับจังหวัด</t>
  </si>
  <si>
    <t>30</t>
  </si>
  <si>
    <t>12000</t>
  </si>
  <si>
    <t>ก.ค.66</t>
  </si>
  <si>
    <t>2.4 คัดเลือกและจัดทำข้อมูลอาสาสมัครเกษตรหมู่บ้าน (อกม.)</t>
  </si>
  <si>
    <t>389</t>
  </si>
  <si>
    <t>5835</t>
  </si>
  <si>
    <t>มี.ค.66</t>
  </si>
  <si>
    <t>2. กิจกรรมการเพิ่มประสิทธิภาพการบริหารจัดการด้านการเกษตรและสหกรณ์</t>
  </si>
  <si>
    <t xml:space="preserve">   .- พัฒนาเครือข่ายงานส่งเสริมการเกษตร (ระบบส่งเสริมการเกษตร)</t>
  </si>
  <si>
    <t xml:space="preserve">     1.การจัดเวทีตามระบบส่งเสริมการเกษตร</t>
  </si>
  <si>
    <t xml:space="preserve">     1.1 เวทีแลกเปลี่ยนเรียนรู้ระดับอำเภอ (District Workshop: DW) </t>
  </si>
  <si>
    <t>คน</t>
  </si>
  <si>
    <t>พ.ย.65-ส.ค.66</t>
  </si>
  <si>
    <t xml:space="preserve">     2.ผลิตสื่อประชาสัมพันธ์การขับเคลื่อนงานตามระบบส่งเสริมการเกษตร</t>
  </si>
  <si>
    <t>หน่วยงาน</t>
  </si>
  <si>
    <t>มิ.ย.66</t>
  </si>
  <si>
    <t>.</t>
  </si>
  <si>
    <t>แผนงานยุทธศาสตร์การเกษตรสร้างมูลค่า</t>
  </si>
  <si>
    <t xml:space="preserve"> 1.โครงการส่งเสริมการใช้เครื่องจักรกลทางการเกษตร</t>
  </si>
  <si>
    <t>ธ.ค.-63</t>
  </si>
  <si>
    <t>กิจกรรมส่งเสริมการใช้เครื่องจักรกลการเกษตรทดแทนแรงงานเกษตร</t>
  </si>
  <si>
    <t>1. สร้างช่างเกษตรท้องถิ่นประจำแปลงใหญ่</t>
  </si>
  <si>
    <t>1.1 ช่างเกษตรท้องถิ่นหลักสูตรพื้นฐาน</t>
  </si>
  <si>
    <t xml:space="preserve">2.โครงการยกระดับคุณภาพมาตรฐานสินค้าเกษตร </t>
  </si>
  <si>
    <t>กิจกรรมพัฒนาคุณภาพสินค้าเกษตรสู่มาตรฐาน GAP</t>
  </si>
  <si>
    <t xml:space="preserve">  1.ยกระดับการผลิตและคุณภาพผลผลิตสินค้าเกษตรสู่มาตรฐาน GAP</t>
  </si>
  <si>
    <t>1.1 อบรมเกษตรกรเข้าสู่ระบบมาตรฐาน GAP และศึกษาดูงาน</t>
  </si>
  <si>
    <t>1.2 ติดตามให้คำปรึกษาแนะนำและตรวจประเมินแปลงเบื้องต้น</t>
  </si>
  <si>
    <t>ราย/แปลง</t>
  </si>
  <si>
    <t>ม.ค.65-พ.พ.66</t>
  </si>
  <si>
    <t>1.3 สนับสนุนการจัดการและพัฒนาผลิตผลสินค้าเกษตร GAP ในขั้นต้น</t>
  </si>
  <si>
    <t>เม.ย66</t>
  </si>
  <si>
    <t>3.โครงการส่งเสริมการใช้สารชีวภัณฑ์และแมลงศัตรูธรรมชาติทดแทนสารเคมีทางการเกษตร</t>
  </si>
  <si>
    <t xml:space="preserve"> กิจกรรมส่งเสริมการอารักขาพืชเพื่อเพิ่มประสิทธิภาพการผลิตสินค้าเกษตร</t>
  </si>
  <si>
    <t>1. ส่งเสริมและสนับสนุนให้เกษตรกรดำเนินการจัดการศัตรูพืชโดยวิธีผสมผสาน</t>
  </si>
  <si>
    <t>1.1 บริหารจัดการถ่ายทอดความรู้เกี่ยวกับการป้องกันและกำจัดศัตรูพืชโดยวิธีผสมผสานให้เกษตรกร</t>
  </si>
  <si>
    <t>ธ.ค.65-ม.ค.66</t>
  </si>
  <si>
    <t>1.2 ส่งเสริมให้เกษตรกรใช้ชีวภัณฑ์ (เชื้อจุลินทรีย์  และศัตรูธรรมชาติ) รวมถึงวิธีการต่างๆที่เหมาะสมในการควบคุมศัตรูพืช</t>
  </si>
  <si>
    <t>ไร่</t>
  </si>
  <si>
    <t>1.3 จัดหาวัสดุสำนักงานและวัสดุคอมพิวเตอร์สำหรับการสนับสนุนการดำเนินงานและรายงานผล</t>
  </si>
  <si>
    <t>2. การเฝ้าระวังการใช้สารเคมีป้องกันกำจัดศัตรูพืชของเกษตรกร</t>
  </si>
  <si>
    <t xml:space="preserve">   2.1 บริหารจัดการการถ่ายทอดความรู้เกี่ยวกับการใช้สารเคมีอย่างถูกต้องและปลอดภัย</t>
  </si>
  <si>
    <t>พ.ค.66-มิ.ย.66</t>
  </si>
  <si>
    <t>3.ติดตาม ประเมินผลการดำเนินงาน</t>
  </si>
  <si>
    <t>3.1 ตรวจสารเคมีทางการเกษตรตกค้างในผลผลิตการเกษตรของเกษตรกร</t>
  </si>
  <si>
    <t>ตัวอย่าง</t>
  </si>
  <si>
    <t>4.โครงการส่งเสริมและพัฒนาสินค้าเกษตรชีวภาพ</t>
  </si>
  <si>
    <t xml:space="preserve"> 4.1กิจกรรมเพิ่มประสิทธิภาพการผลิตแมลงเศรษฐกิจ</t>
  </si>
  <si>
    <t xml:space="preserve">   1.จัดเวทีวิเคราะห์ศักยภาพพื้นที่และจัดทำแผนการผลิตสินค้าแมลงเศรษฐกิจ</t>
  </si>
  <si>
    <t>อ.ลำทับ</t>
  </si>
  <si>
    <t>พ.ย.65</t>
  </si>
  <si>
    <t xml:space="preserve">   2.อบรมความรู้ด้านแมลงเศรษฐกิจแก่เกษตรกร</t>
  </si>
  <si>
    <t>3.จัดศึกษาดูงานแมลงเศรษฐกิจแก่เกษตรกร</t>
  </si>
  <si>
    <t>5. โครงการพัฒนาเกษตรกรรมยั่งยืน</t>
  </si>
  <si>
    <t xml:space="preserve">   กิจกรรมพัฒนาการผลิตเกษตรอินทรีย์</t>
  </si>
  <si>
    <t>1. พัฒนาเกษตรกรสู่มาตรฐานเกษตรอินทรีย์ (รายใหม่)</t>
  </si>
  <si>
    <t>6 อำเภอ</t>
  </si>
  <si>
    <t>2. พัฒนาเกษตรกรสู่มาตรฐานเกษตรอินทรีย์ และศึกษาดูงาน(รายเดิมปี 2565)</t>
  </si>
  <si>
    <t>2 อำเภอ</t>
  </si>
  <si>
    <t>3.ติดตาม ให้คำปรึกษา และประเมินแปลงเบื้องต้น</t>
  </si>
  <si>
    <t>แปลง</t>
  </si>
  <si>
    <t>ม.ค.66-ก.พ.66</t>
  </si>
  <si>
    <t>4.สนับสนุนปัจจัยการผลิตเกษตรอินทรีย์</t>
  </si>
  <si>
    <t>ก.พ.66</t>
  </si>
  <si>
    <t>6. โครงการระบบส่งเสริมเกษตรแบบแปลงใหญ่</t>
  </si>
  <si>
    <t xml:space="preserve">    กิจกรรมระบบส่งเสริมเกษตรแบบแปลงใหญ่</t>
  </si>
  <si>
    <t>1. บริหารจัดการถ่ายทอดความรู้</t>
  </si>
  <si>
    <t>พ.ย.65- ธ.ค.65</t>
  </si>
  <si>
    <t>2. ส่งเสริมการสร้างมูลค่าเพิ่มสินค้าเกษตร (แปลงใหญ่ปี 2564 2565)</t>
  </si>
  <si>
    <t>3. ส่งเสริมการจัดทำแปลงเรียนรู้เพิ่มประสิทธิภาพการผลิต (แปลงปี 66)</t>
  </si>
  <si>
    <t>4 อำเภอ</t>
  </si>
  <si>
    <t>พ.ค.65</t>
  </si>
  <si>
    <t>4.จัดประชุมเชื่อมโยงการดำเนินงานคณะกรรมการเครือข่าย ศพก. และ แปลงใหญ่</t>
  </si>
  <si>
    <t>ธ.ค.65- ก.ค.66</t>
  </si>
  <si>
    <t xml:space="preserve">   -   ระดับอำเภอ  4  ครั้ง </t>
  </si>
  <si>
    <t xml:space="preserve">   -   ระดับจังหวัด 4  ครั้ง</t>
  </si>
  <si>
    <t>5.การติดตามประเมินผลโครงการ</t>
  </si>
  <si>
    <t>ธ.ค.65- ส.ค.66</t>
  </si>
  <si>
    <t>7. โครงการเพิ่มประสิทธิภาพการผลิตสินค้าเกษตร</t>
  </si>
  <si>
    <t xml:space="preserve">    7.1 กิจกรรมเพิ่มประสิทธิภาพการผลิตสินค้าเกษตร</t>
  </si>
  <si>
    <t xml:space="preserve">    1) ส่งเสริมการเพิ่มประสิทธิภาพการผลิตสับปะรด</t>
  </si>
  <si>
    <t xml:space="preserve">       1.ถ่ายทอดความรู้ให้กับเกษตรกร</t>
  </si>
  <si>
    <t xml:space="preserve">       1.1 อบรมถ่ายทอดความรู้ให้แก่เกษตรกร เรื่อง การผลิตสับปะรดคุณภาพ</t>
  </si>
  <si>
    <t>อ.เมืองกระบี่</t>
  </si>
  <si>
    <t xml:space="preserve">        1.2 จัดทำแปลงเรียนรู้การเพิ่มประสิทธิภาพการผลิตสับปะรดคุณภาพ</t>
  </si>
  <si>
    <t>เม.ย.66</t>
  </si>
  <si>
    <t xml:space="preserve">       2. ประชุมบริหารจัดการ การผลิตและการตลาดสินค้าสับปะรด</t>
  </si>
  <si>
    <t xml:space="preserve">    2) ส่งเสริมการเพิ่มประสิทธิภาพการผลิตกาแฟเพื่อความยั่งยืน</t>
  </si>
  <si>
    <t xml:space="preserve">       1.พัฒนาความรู้ และเสริมสร้างความเข้าใจ เพื่อการผลิตอย่างมีประสิทธิภาพ</t>
  </si>
  <si>
    <t xml:space="preserve">      1.1 ถ่ายทอดความรู้ให้เกษตรกรผู้ปลูกกาแฟในหัวข้อ " การเพิ่มประสิทธิภาพการผลิต การพัฒนาคุณภาพการผลิต การแปรรูป และการเพิ่มมูลค่าสินค้า"</t>
  </si>
  <si>
    <t>อ.ปลายพระยา</t>
  </si>
  <si>
    <t xml:space="preserve">       2.เพิ่มประสิทธิภาพการผลิต การพัฒนาคุณภาพผลผลิต การแปรรูป และการเพิ่มมูลค่าสินค้ากาแฟ</t>
  </si>
  <si>
    <t xml:space="preserve">      2.1 ศึกษาดูงานกลุ่มผู้ผลิตกาแฟที่มีศักยภาพและประสบความสำเร็จ</t>
  </si>
  <si>
    <t xml:space="preserve">      2.2 จัดทำแปลงเรียนรู้เกี่ยวกับการบริหารจัดการสวนกาแฟและสนับสนุนปัจจัยการผลิต</t>
  </si>
  <si>
    <t xml:space="preserve">     3) ติดตามและประเมินผลการดำเนินงาน</t>
  </si>
  <si>
    <t xml:space="preserve">   3 ส่งเสริมการเพิ่มประสิทธิภาพการผลิตไม้ดอกไม้ประดับ</t>
  </si>
  <si>
    <t xml:space="preserve">    1. จัดเวทีวิเคราะห์จัดทำแผนการผลิตสินค้า</t>
  </si>
  <si>
    <t>1.1การจัดประชุม/จัดเวทีชุมชน/จัดเวทีแลกเปลี่ยนเรียนรู้</t>
  </si>
  <si>
    <t>อ.อ่าวลึก</t>
  </si>
  <si>
    <t>ธ.ค.65-เม.ย.66</t>
  </si>
  <si>
    <t xml:space="preserve">    2. ถ่ายทอดความรู้ให้กับเกษตรกร</t>
  </si>
  <si>
    <t>2.1 ส่งเสริมการผลิตไม้ดอกไม้ประดับคุณภาพ</t>
  </si>
  <si>
    <t>2.1.1ถ่ายทอดความรู้และศึกษาดูงานแก่เกษตรกร</t>
  </si>
  <si>
    <t>2.1.2 จุดเรียนรู้ (เทคโนโลยีการผลิต/วิทยาการหลังการเก็บเกี่ยว)</t>
  </si>
  <si>
    <t>4) เพิ่มประสิทธิภาพการผลิตปาล์มน้ำมัน</t>
  </si>
  <si>
    <t>1. ถ่ายทอดความรู้ให้กับเกษตรกร</t>
  </si>
  <si>
    <t>1.1 อบรมถ่ายทอดเทคโนโลยีในการผลิตในพื้นที่เหมาะสม/การปรับปรุงปรับเปลี่ยนการผลิตในพื้นที่ไม่เหมาะสม</t>
  </si>
  <si>
    <t>300 ราย</t>
  </si>
  <si>
    <t>พ.ย.65 - ธ.ค.65</t>
  </si>
  <si>
    <t>1.2 จัดทำแปลงเรียนรู้การถ่ายทอดเทคโนโลยีในการผลิต/การปรับปรุงปรับเปลี่ยนการผลิต</t>
  </si>
  <si>
    <t>8 แปลง</t>
  </si>
  <si>
    <t>2. ส่งเสริมกลุ่มเกษตรกรผู้ปลูกปาล์มน้ำมันคุณภาพดีและเชื่อมโยงเครือข่ายการซื้อขายผลผลิตปาล์มน้ำมันคุณภาพ</t>
  </si>
  <si>
    <t>2.1 จัดกระบวนการส่งเสริมและพัฒนากลุ่ม</t>
  </si>
  <si>
    <t>5 อำเภอ</t>
  </si>
  <si>
    <t>ธ.ค.65-ก.ค.66</t>
  </si>
  <si>
    <t>2.2 วัสดุอุปกรณ์ในการบริหารจัดการกลุ่ม</t>
  </si>
  <si>
    <t>8 กลุ่ม</t>
  </si>
  <si>
    <t>5) ส่งเสริมการเพิ่มประสิทธิภาพการผลิตมะพร้าวเพื่อความยั่งยืน</t>
  </si>
  <si>
    <t xml:space="preserve">1. สร้างการรับรู้และความเข้าใจและส่งเสริมการรวมกลุ่มเกษตรกรผู้ผลิตมะพร้าว </t>
  </si>
  <si>
    <t>1.1จัดเวทีแลกเปลี่ยนเรียนรู้เกี่ยวกับการพัฒนาการผลิตมะพร้าว</t>
  </si>
  <si>
    <t>2. พัฒนาความรู้และศักยภาพของเกษตรกรเกี่ยวกับการเพิ่มประสิทธิภาพการผลิตมะพร้าว</t>
  </si>
  <si>
    <t>2.1 ฝึกอบรมและศึกษาดูงานในพื้นที่ที่ประสบความสำเร็จ</t>
  </si>
  <si>
    <t>2.2 จัดทำแปลงเรียนรู้เพื่อเพิ่มประสิทธิภาพการผลิตมะพร้าว</t>
  </si>
  <si>
    <t xml:space="preserve"> 8.โครงการส่งเสริมและพัฒนาสินค้าเกษตรอัตลักษณ์พื้นถิ่น</t>
  </si>
  <si>
    <t xml:space="preserve">  8.1 กิจกรรมส่งเสริมอาชีพด้านการเกษตรตามอัตลักษณ์และภูมิปัญญาท้องถิ่น</t>
  </si>
  <si>
    <t xml:space="preserve">   1. พัฒนาเกษตรกรผลิตไม้ผลอัตลักษณ์พื้นถิ่นที่เหมาะสมกับพื้นที่สู่มาตรฐานสร้างความเข้มแข็งขององค์กร</t>
  </si>
  <si>
    <t xml:space="preserve">    1.1 จัดอบรมถ่ายทอดเทคโนโลยีการผลิตสินค้าไม้ผลที่อัตลักษณ์พื้นถิ่น</t>
  </si>
  <si>
    <t>อ.เมือง</t>
  </si>
  <si>
    <t xml:space="preserve">    1.2 จัดทำแปลงเรียนรู้การผลิตไม้ผลอัตลักษณ์ที่ได้มาตรฐาน</t>
  </si>
  <si>
    <t xml:space="preserve">    1.3 พัฒนาสินค้าไม้ผลอัตลักษณ์สู่กระบวนการรับรองสินค้า GI และตรวจสอบย้อนกลับได้</t>
  </si>
  <si>
    <t>สินค้า</t>
  </si>
  <si>
    <t xml:space="preserve">  2. พัฒนาการสร้างมูลค่าเพิ่ม การตลาด การประชาสัมพันธ์และเผยแพร่สินค้าไม้ผลอัตลักษณ์คุณภาพดีสู่ผู้บริโภค </t>
  </si>
  <si>
    <t xml:space="preserve">     2.1 พัฒนาบรรจุภัณฑ์เพื่อเพิ่มมูลค่าไม้ผลอัตลักษณ์</t>
  </si>
  <si>
    <t xml:space="preserve">     2.2 พัฒนาจุดรวบรวมและการจัดชั้นคุณภาพไม้ผลอัตลักษณ์และภูมิปัญญาท้องถิ่น</t>
  </si>
  <si>
    <t>จุด</t>
  </si>
  <si>
    <t>อ ปลายพระยา</t>
  </si>
  <si>
    <t xml:space="preserve">   3. บริหารงานตามยุทธศาสตร์ผลไม้</t>
  </si>
  <si>
    <t xml:space="preserve">        3.1 ติดตามคาดคะเนสถานการณ์ผลไม้ระดับจังหวัด</t>
  </si>
  <si>
    <t>ก.พ.66-มิ.ย.66</t>
  </si>
  <si>
    <t xml:space="preserve">        3.2 ติดตามคาดคะเนสถานการณ์ผลไม้ระดับอำเภอ</t>
  </si>
  <si>
    <t xml:space="preserve">         3.3 เพิ่มประสิทธิภาพการจัดทำข้อมูลประมาณการผลผลิตไม้ผล</t>
  </si>
  <si>
    <t xml:space="preserve">         3.3.1 สำรวจแปลงพยากรณ์เพื่อประเมินสถานการณ์ผลผลิตไม้ผลระดับอำเภอ</t>
  </si>
  <si>
    <t xml:space="preserve">         3.3.2 จัดทำ Focus Group เพื่อสรุปข้อมูลการประเมินสถานการณ์ผลผลิตในแปลงพยากรณ์</t>
  </si>
  <si>
    <t xml:space="preserve">          - ระดับอำเภอ</t>
  </si>
  <si>
    <t>ม.ค.66-ก.ค.66</t>
  </si>
  <si>
    <t xml:space="preserve">          - ระดับจังหวัด</t>
  </si>
  <si>
    <t xml:space="preserve">   4. บริหารจัดการโครงการ</t>
  </si>
  <si>
    <t xml:space="preserve">     4.1 ติดตามและประเมินผล</t>
  </si>
  <si>
    <t xml:space="preserve">     4.2 สรุปผลโครงการ</t>
  </si>
  <si>
    <t>9. โครงการขึ้นทะเบียนและปรับปรุงทะเบียนเกษตรกร</t>
  </si>
  <si>
    <t>กิจกรรมขึ้นทะเบียนและปรับปรุงทะเบียนเกษตรกร</t>
  </si>
  <si>
    <t>1.ปรับปรุงทะเบียนเกษตรกรให้เป็นปัจจุบัน</t>
  </si>
  <si>
    <t>1. ติดตามการจัดเก็บและปรับปรุงข้อมูลทะเบียนเกษตรกรให้เป็นปัจจุบัน</t>
  </si>
  <si>
    <t>ครัวเรือน</t>
  </si>
  <si>
    <t>1.2 ค่าอินเตอร์เนตสำหรับใช้กับ talet ในการปรับปรุงทะเบียนและวาดแปลง (ค่าสาธารณูปโภค)</t>
  </si>
  <si>
    <t>ต.ค.6ก.ย.66</t>
  </si>
  <si>
    <t>10. โครงการพัฒนาประสิทธิภาพโลจิสติกส์เกษตรเพื่อลดการสูญเสีย</t>
  </si>
  <si>
    <t>กิจกรรมพัฒนาประสิทธิภาพโลจิสติกส์เกษตรเพื่อลดการสูญเสีย</t>
  </si>
  <si>
    <t>1. พัฒนาความรู้และศักยภาพในการจัดการธุรกิจเกษตรและโลจิสติกส์</t>
  </si>
  <si>
    <t>1.1 พัฒนาความรู้และศักยภาพของเกษตรกรและเครือข่าย</t>
  </si>
  <si>
    <t>พ.ย.65-ม.ค.66</t>
  </si>
  <si>
    <t>2. พัฒนาตลาดเกษตรกรให้มีศักยภาพ</t>
  </si>
  <si>
    <t>3. ประชาสัมพันธ์ตลาดสินค้าเกษตร</t>
  </si>
  <si>
    <t>3.1 มหกรรมตลาดสินค้าเกษตรหรือตลาดเกษตรกร</t>
  </si>
  <si>
    <t xml:space="preserve"> 11.โครงการส่งเสริมและพัฒนาวิสาหกิจชุมชน</t>
  </si>
  <si>
    <t xml:space="preserve">   กิจกรรมส่งเสริมและพัฒนาวิสาหกิจชุมชน</t>
  </si>
  <si>
    <t xml:space="preserve">   1. ส่งเสริมและพัฒนากิจการวิสาหกิจชุมชน</t>
  </si>
  <si>
    <t xml:space="preserve">   1.1 การยกระดับวิสาหกิจชุมชน</t>
  </si>
  <si>
    <t xml:space="preserve">     1.1.1 การยกระดับศักยภาพวิสาหกิจชุมชนจากระดับปานกลางเป็นระดับดี</t>
  </si>
  <si>
    <t xml:space="preserve">        -จัดเวทีชุมชน</t>
  </si>
  <si>
    <t xml:space="preserve">        - สนับสนุนงบประมาณยกระดับด้านส่งเสริมการผลิตและการแปรรูป</t>
  </si>
  <si>
    <t>แห่ง</t>
  </si>
  <si>
    <t xml:space="preserve">    1.2 ส่งเสริมการสร้างเครือข่ายวิสาหกิจชุมชน</t>
  </si>
  <si>
    <t xml:space="preserve">      1.2.1 สนับสนุนการดำเนินงานของเครือข่ายวิสาหกิจชุมชน</t>
  </si>
  <si>
    <t>เครือข่าย</t>
  </si>
  <si>
    <t xml:space="preserve"> 2. ส่งเสริมและพัฒนาวิสาหกิจชุมชนต้นแบบ</t>
  </si>
  <si>
    <t xml:space="preserve">    2.1 ประกวดวิสาหกิจชุมชนดีเด่น</t>
  </si>
  <si>
    <t xml:space="preserve">   3. สนับสนุนกลไกการดำเนินงานตาม พ.ร.บ. ส่งเสริมวิสาหกิจชุมชน พ.ศ 2548</t>
  </si>
  <si>
    <t xml:space="preserve">     3.1 ประชุมคณะกรรมการส่งเสริมวิสาหกิจชุมชนจังหวัด</t>
  </si>
  <si>
    <t>ธ.ค.65-ส.ค.66</t>
  </si>
  <si>
    <t xml:space="preserve">     3.2 ประชุมคณะอนุกรรมการส่งเสริมวิสาหกิจชุมชนจังหวัด คณะกรรมการสรรหากรรมการผู้แทนวิสาหกิจชุมชน หรือ คณะทำงานที่แต่งตั้งโดยคณะกรรมการส่งเสริมวิสาหกิจชุมชนจังหวัด</t>
  </si>
  <si>
    <t xml:space="preserve"> 4. สนับสนุนการปฏิบัติงานด้านทะเบียนวิสาหกิจชุมชน</t>
  </si>
  <si>
    <t xml:space="preserve">     4.1 สนับสนุนการดำเนินงานของนายทะเบียนวิสาหกิจชุมชน</t>
  </si>
  <si>
    <t>12.โครงการส่งเสริมการจัดตั้งและบริหารจัดการวิสาหกิจเกษตรฐานชีวภาพและภูมิปัญญาท้องถิ่น</t>
  </si>
  <si>
    <t>กิจกรรมส่งเสริมวิสหกิจชุมชนต้นแบบในการพัฒนาสินค้าและบริการจากฐานชีวภาพ</t>
  </si>
  <si>
    <t>1. สำรวจข้อมูลแหล่งทรัพยากรวิสหกิจเกษตร ฐานชีวภาพและภูมิปัญญาท้องถิ่นด้านพืชและเกลือทะเลไทย</t>
  </si>
  <si>
    <t xml:space="preserve"> 13.โครงการสร้างมูลค่าเพิ่มจากวัสดุเหลือใช้ทางการเกษตร</t>
  </si>
  <si>
    <t>กิจกรรมสร้างมูลค่าเพิ่มจากวัสดุเหลือใช้ทางการเกษตร</t>
  </si>
  <si>
    <t>1.สร้างมูลค่าเพิ่มจากวัสดุเหลือใช้ทางการเกษตร</t>
  </si>
  <si>
    <t xml:space="preserve"> 1.1จัดเวทีชุมชนครั้งที่ 1 วิเคราะห์สถานการณ์และศักยภาพชุมชน เพื่อกำหนดแนวทางการจัดการเพิ่มมูลค่าเศษวัสดุเหลือใช้ทางการเกษตรที่เหมาะสมตามบริบทของชุมชน และวางแผนการดำเนินงาน</t>
  </si>
  <si>
    <t>200 ราย</t>
  </si>
  <si>
    <t xml:space="preserve"> 1.2 สนับสนุนปัจจัยการผลิตตามแนวทางการดำเนินงานที่กำหนด</t>
  </si>
  <si>
    <t>10 ครั้ง</t>
  </si>
  <si>
    <t xml:space="preserve"> 1.3 จัดเวทีชุมชนครั้งที่ 2 สรุปบทเรียนและคืนข้อมูลสู่ชุมชน</t>
  </si>
  <si>
    <t>2.ติดตาม นิเทศ สรุป ประเมินผล และจัดทำรายงาน</t>
  </si>
  <si>
    <t xml:space="preserve"> 14.โครงการส่งเสริมการแปรรูปสินค้าเกษตร</t>
  </si>
  <si>
    <t xml:space="preserve">   กิจกรรมพัฒนาขีดความสามารถในการแข่งขันสินค้าเกษตรแปรรูป</t>
  </si>
  <si>
    <t xml:space="preserve">  1. พัฒนาทักษะวิสาหกิจชุมชนด้านการบริหารจัดการการผลิตสินค้าเกษตรแปรรูป</t>
  </si>
  <si>
    <t>20 ราย</t>
  </si>
  <si>
    <t xml:space="preserve">       2.ติดตามและประเมินผลโครงการ</t>
  </si>
  <si>
    <t>1 จังหวัด</t>
  </si>
  <si>
    <t>15.โครงการ1 อำเภอ 1แปลงเกษตรอัจฉริยะ</t>
  </si>
  <si>
    <t>กิจกรรมส่งเสริมและพัฒนาต้นแบบเกษตรอัจฉริยะ</t>
  </si>
  <si>
    <t>1.แปลงเครือข่ายต้นแบบเกษตรอัจฉริยะพืชเศรษฐกิจ</t>
  </si>
  <si>
    <t>1.1.แปลงเครือข่ายเพื่อการพัฒนาต้นแบบเกษตรอัจฉริยะด้านการอารักขาพืช</t>
  </si>
  <si>
    <t>1.1.1 จัดทำแปลงต้นแบบเกษตรอัจฉริยะด้านอารักขาพืช</t>
  </si>
  <si>
    <t>อ.คลองท่อม</t>
  </si>
  <si>
    <t>1.1.2 สำรวจ เก็บข้อมูล และรายงานข้อมูลการระบาดศัตรูพืช</t>
  </si>
  <si>
    <t>1.2แปลงเครือข่ายเพื่อการพัฒนาต้นแบบการพัฒนาเทคโนโลยีและนวัตกรรม (ดิน น้ำ ปุ๋ย และโดรนเพื่อการเกษตร)</t>
  </si>
  <si>
    <t xml:space="preserve">      1.2.1สนับสนุนการใช้เทคโนโลยีและนวัตกรรมเพื่อการจัดการดิน/น้ำ/ปุ๋ย/ศัตรูพืช</t>
  </si>
  <si>
    <t>คลองพน</t>
  </si>
  <si>
    <t xml:space="preserve">      1.2.2 เก็บตัวอย่างวิเคราะห์ธาตุอาหารในดินและพืช</t>
  </si>
  <si>
    <t xml:space="preserve">      2. ถ่ายทอดความรู้และขับเคลื่อนการดำเนินงานแปลงต้นแบบเกษตรอัจฉริยะพืชเศรษฐกิจด้วยการอารักขาพืชและจัดการดินปุ๋ย</t>
  </si>
  <si>
    <t>2.1 จัดอบรมเกษตรกรผู้ดำเนินงานแปลงเป้าหมาย</t>
  </si>
  <si>
    <t>1. โครงการส่งเสริมการดำเนินงานอันเนื่องมาจากพระราชดำริ</t>
  </si>
  <si>
    <t xml:space="preserve">   กิจกรรมส่งเสริมการดำเนินงานอันเนื่องมาจากพระราชดำริ</t>
  </si>
  <si>
    <t xml:space="preserve"> สนับสนุนโครงการอันเนื่องมาจากพระราชดำริ</t>
  </si>
  <si>
    <t>1. โครงการคลินิกเกษตรเคลื่อนที่ในพระราชานุเคราะห์ สมเด็จพระบรมโอรสาธิราชฯ สยามมกุฏราชกุมาร</t>
  </si>
  <si>
    <t xml:space="preserve">  1.1 การดำเนินงานเปิดคลีนิกเกษตรเคลื่อนที่</t>
  </si>
  <si>
    <t xml:space="preserve">    1.1.1 จัดคลินิกเกษตรเคลื่อนที่ ไตรมาส 1 </t>
  </si>
  <si>
    <t>ต.เกาะลันตาน้อย</t>
  </si>
  <si>
    <t>อ.เกาะลันตา</t>
  </si>
  <si>
    <t xml:space="preserve">    1.1.2 จัดคลินิกเกษตรเคลื่อนที่ ไตรมาส 2</t>
  </si>
  <si>
    <t>ต.ดินแดง</t>
  </si>
  <si>
    <t xml:space="preserve">    1.1.3 จัดคลินิกเกษตรเคลื่อนที่ ไตรมาส 3 </t>
  </si>
  <si>
    <t>ต.เขาคราม</t>
  </si>
  <si>
    <t xml:space="preserve">    1.1.4 จัดคลินิกเกษตรเคลื่อนที่ ไตรมาส 4</t>
  </si>
  <si>
    <t>ต.ปลายพระยา</t>
  </si>
  <si>
    <t>2. โครงการเกษตรเพื่ออาหารกลางวัน</t>
  </si>
  <si>
    <t xml:space="preserve">  2.1 ถ่ายทอดความรู้ด้านการเกษตรให้กับครู นักเรียน และผู้ปกครอง</t>
  </si>
  <si>
    <t>คลองท่อม</t>
  </si>
  <si>
    <t xml:space="preserve">  2.2 ส่งเสริมจัดทำแปลงผลิตพืชในโรงเรียน</t>
  </si>
  <si>
    <t xml:space="preserve">      2.2.1 โรงเรียนสังกัด ตชด.</t>
  </si>
  <si>
    <t>โรงเรียน</t>
  </si>
  <si>
    <t xml:space="preserve">  2.3 ขยายผลการพัฒนาจากโรงเรียนสู่ระดับครัวเรือนของหมู่บ้านที่โรงเรียนตั้งอยู่</t>
  </si>
  <si>
    <t xml:space="preserve">      2.3.1 โรงเรียนสังกัด ตชด.</t>
  </si>
  <si>
    <t xml:space="preserve"> 3. โครงการส่งเสริมเศรษฐกิจพอเพียงในชุมชน</t>
  </si>
  <si>
    <t xml:space="preserve">  3.1 การถ่ายทอดความรู้เทคโนโลยีด้านการเกษตร หลักสูตร การพัฒนาศักยภาพการผลิต</t>
  </si>
  <si>
    <t>3 อำเภอ</t>
  </si>
  <si>
    <t xml:space="preserve">  3.2 ส่งเสริมการกิจกรรมการพัฒนาศักยภาพกลุ่ม</t>
  </si>
  <si>
    <t>เกาะลันตา</t>
  </si>
  <si>
    <t xml:space="preserve">  3.3 สนับสนุนการปฏิบัติงานของเจ้าหน้าที่</t>
  </si>
  <si>
    <t xml:space="preserve"> 4.  โครงการหนึ่งใจ...เกษตรกร</t>
  </si>
  <si>
    <t xml:space="preserve">  4.1 ถ่ายทอดความรู้เทคโนโลยีด้านการเกษตร หลักสูตรการทำการเกษตรที่เหมาะสม</t>
  </si>
  <si>
    <t>เขาพนม</t>
  </si>
  <si>
    <t xml:space="preserve">  4.2 ศึกษาดูงานแลกเปลี่ยนเรียนรู้ของเกษตรกร</t>
  </si>
  <si>
    <t xml:space="preserve">  4.3 จัดทำจุดเรียนรู้การทำเกษตรที่เหมาะสมตามหลักปรัชญาของเศรษฐกิจพอเพียง</t>
  </si>
  <si>
    <t>แผนงานยุทธศาสตร์เพื่อสนับสนุนด้านการสร้างโอกาสและความเสมอภาคทางสังคม</t>
  </si>
  <si>
    <t xml:space="preserve"> 1.โครงการส่งเสริมเคหกิจเกษตรในครัวเรือนผู้สูงวัย</t>
  </si>
  <si>
    <t xml:space="preserve">     กิจกรรมส่งเสริมเคหกิจเกษตรในครัวเรือนผู้สูงวัย</t>
  </si>
  <si>
    <t xml:space="preserve">    1.ส่งเสริมเคหกิจเกษตรเพื่อการพัฒนาคุณภาพชีวิตในครัวเรือนเกษตรสูงวัย</t>
  </si>
  <si>
    <t xml:space="preserve">       1.1 จัดเวทีถ่ายทอดความรู้และวิเคราะห์ศักยภาพตนเอง/ชุมชน เพื่อร่วมกันจัดทำแผนการจัดการบ้านเกษตรสมบูรณ์</t>
  </si>
  <si>
    <t>อ.เหนือคลอง</t>
  </si>
  <si>
    <t xml:space="preserve">   2. ส่งเสริมการรวมกลุ่มเพื่อสร้างรายได้เสริมจากการประกอบอาชีพในกลุ่มเกษตรสูงวัย</t>
  </si>
  <si>
    <t xml:space="preserve">     2.1 จัดเวทีถ่ายทอดความรู้และวิเคราะห์ศักยภาพกลุ่ม/ชุมชน จัดตั้งกลุ่มและจัดทำแผนการสร้างรายได้เสริมจากการประกอบอาชีพในกลุ่มเกษตรสูงวัย</t>
  </si>
  <si>
    <t xml:space="preserve">     2.2 สนับสนุนค่าใช้จ่ายในการดำเนินการกิจกรรมสร้างรายได้เสริมจากการประกอบอาชีพในกลุ่มเกษตรสูงวัย</t>
  </si>
  <si>
    <t xml:space="preserve">   3.สร้างและเชื่อมโยงเครือข่ายระหว่างเกษตรสูงวัยกับเกษตรกรรุ่นใหม่ เพื่อการพัฒนาอาชีพการเกษตร</t>
  </si>
  <si>
    <t xml:space="preserve">     3.1 จัดกิจกรรมแลกเปลี่ยนเรียนรู้การดำเนินกิจกรรมกลุ่มและเชื่อมโยงเครือข่ายกับสถาบันเกษตรกร</t>
  </si>
  <si>
    <t>แผนงานบูรณาการสร้างรายได้จากการท่องเที่ยว</t>
  </si>
  <si>
    <t xml:space="preserve"> 1.โครงการส่งเสริมการท่องเที่ยวชุมชน</t>
  </si>
  <si>
    <t xml:space="preserve">   กิจกรรมส่งเสริมและพัฒนาแหล่งท่องเที่ยววิถีเกษตร</t>
  </si>
  <si>
    <t xml:space="preserve">   1. การส่งเสริมการท่องเที่ยวเชิงเกษตรต้นแบบ</t>
  </si>
  <si>
    <t xml:space="preserve">   1.1 พัฒนาศักยภาพการท่องเที่ยวเชิงเกษตรต้นแบบ จัดทำเวทีชุมชนเพื่อส่งเสริมและพัฒนาแหล่งท่องเที่ยวเชิงเกษตรต้นแบบ</t>
  </si>
  <si>
    <t xml:space="preserve">   2.การสร้างเครือข่ายและเชื่อมโยงข้อมูลเส้นทาง (Ruute trip)  การท่องเที่ยวเชิงเกษตรและชุมชน</t>
  </si>
  <si>
    <t xml:space="preserve">    2.1 การสร้างเครือข่ายการท่องเที่ยวเชิงเกษตรระดับจังหวัด</t>
  </si>
  <si>
    <t>3.ส่งเสริมและพัฒนาแหล่งท่องเที่ยวเชิงเกษตรต้นแบบ</t>
  </si>
  <si>
    <t>แหล่ง</t>
  </si>
  <si>
    <t>แผนงานบูรณาการพัฒนาและส่งเสริมเศรษฐกิจฐานราก</t>
  </si>
  <si>
    <t xml:space="preserve"> 1.โครงการส่งเสริมและพัฒนาอาชีพเพื่อแก้ไขปัญหาที่ดินทำกินของเกษตรกร</t>
  </si>
  <si>
    <t xml:space="preserve"> กิจกรรมส่งเสริมและพัฒนาอาชีพเพื่อแก้ไขปัญหาที่ดินทำกินของเกษตรกร</t>
  </si>
  <si>
    <t>1.ส่งเสริมการทำการเกษตรแก่เกษตรกรต้นแบบ ปีที่ 2 (ต่อเนื่องปี 2565)</t>
  </si>
  <si>
    <t>2. โครงการสร้างความเข้มแข็งกลุ่มการผลิตด้านการเกษตร</t>
  </si>
  <si>
    <t xml:space="preserve">   กิจกรรมพัฒนาความเข้มแข็งของกลุ่มเกษตรกร</t>
  </si>
  <si>
    <t xml:space="preserve">   1. เสริมสร้างและพัฒนาศักยภาพกลุ่มส่งเสริมอาชีพการเกษตร</t>
  </si>
  <si>
    <t xml:space="preserve">   1.1พัฒนาศักยภาพกลุ่มส่งเสริมอาชีพการเกษตร สู่ Smart Group)</t>
  </si>
  <si>
    <t xml:space="preserve">     1.1.1 จัดกระบวนการเรียนรู้ เพื่อพัฒนาทักษะการบริหารจัดการกลุ่มสู่ Smart Group และวิเคราะห์ศักยภาพกลุ่ม/พื้นที่/ชุมชน ด้วยแผนการผลิตรายบุคคล (IFPP)</t>
  </si>
  <si>
    <t>อ่าวลึก</t>
  </si>
  <si>
    <t xml:space="preserve">     1.1.2 สนับสนุนค่าใช้จ่ายในการดำเนินงานตามแผนการผลิตรายบุคคล (IFPP) เพื่อการพัฒนากลุ่มส่งเสริมอาชีพการเกษตรสู่Smart Group</t>
  </si>
  <si>
    <t xml:space="preserve">   1.2 พัฒนาศักยภาพกลุ่มส่งเสริมอาชีพการเกษตรสู่การเป็นผู้ประกอบการเกษตรเบื้องต้น</t>
  </si>
  <si>
    <t xml:space="preserve">     1.2.1 จัดกระบวนการเรียนรู้ เพื่อวิเคราะห์ศักยภาพกลุ่ม/พื้นที่/ชุมชน และพัฒนาทักษะสู่การเป็นผู้ประกอบการเบื้องต้นด้วยแผนการผลิตรายบุคคล (IFPP)</t>
  </si>
  <si>
    <t>ปลายพระยา</t>
  </si>
  <si>
    <t xml:space="preserve">     1.2.2 สนับสนุนค่าใช้จ่ายเพื่อการพัฒนากลุ่มส่งเสริมอาชีพการเกษตรสู่ผู้ประกอบการเบื้องต้นตามแผนการผลิตรายบุคคล (IFPP)</t>
  </si>
  <si>
    <t xml:space="preserve">     1.2.3 จัดกิจกรรมแลกเปลี่ยนเรียนรู้และเชื่อมโยงเครือข่ายกับผู้ประกอบการเกษตร</t>
  </si>
  <si>
    <t xml:space="preserve">   2. เสริมสร้างและพัฒนาศักยภาพกลุ่มแม่บ้านเกษตรกร</t>
  </si>
  <si>
    <t xml:space="preserve">  2.1 พัฒนากลุ่มแม่บ้านเกษตรกรสู่ Smart Group</t>
  </si>
  <si>
    <t xml:space="preserve">          2.1.1 จัดเวทีถ่ายทอดความรู้ วิเคราะห์ศักยภาพกลุ่ม/พื้นที่/ชุมชน และจัดทำแผนพัฒนาศักยภาพกลุ่มแม่บ้านเกษตรกรสู่ Smart Group</t>
  </si>
  <si>
    <t xml:space="preserve">   2.1.2 สนับสนุนค่าใช้จ่ายในการพัฒนาศักยภาพกลุ่มแม่บ้านเกษตรกร สู่ Smart Group</t>
  </si>
  <si>
    <t>2.2 พัฒนาศักยภาพกลุ่มแม่บ้านเกษตรกรสู่การเป็นผู้ประกอบการเบื้องต้น</t>
  </si>
  <si>
    <t xml:space="preserve"> 2.2.1 จัดอบรมหลักสูตรการพัฒนาศักยภาพกลุ่มแม่บ้านเกษตรกรสู่การเป็นผู้ประกอบการเบื้องต้น</t>
  </si>
  <si>
    <t>2.2.2 สนับสนุนค่าใช้จ่ายในการพัฒนาศักยภาพกลุ่มแม่บ้านเกษตรกรสู่การเป็นผู้ประกอบการเบื้องต้นตามแผนธุรกิจ</t>
  </si>
  <si>
    <t xml:space="preserve">     2.2.3 จัดกิจกรรมแลกเปลี่ยนเรียนรู้และเชื่อมโยงเครือข่ายกับผู้ประกอบการเกษตร</t>
  </si>
  <si>
    <t xml:space="preserve">     3. เสริมสร้างและพัฒนาศักยภาพกลุ่มยุวเกษตรกร</t>
  </si>
  <si>
    <t>3.1เสริมสร้างและพัฒนากลุ่มยุวเกษตรกรให้มีความเข้มแข็ง</t>
  </si>
  <si>
    <t xml:space="preserve"> 3.1.1 พัฒนาศักยภาพกลุ่มยุวเกษตรกรเพื่อเตรียมความพร้อมสู่กลุ่มเข้มแข็ง (Smart Group)</t>
  </si>
  <si>
    <t xml:space="preserve">     1) อบรมถ่ายทอดความรู้และฝึกทักษะกระบวนการกลุ่มยุวเกษตรกร</t>
  </si>
  <si>
    <t>เหนือคลอง/ปลายพระยา</t>
  </si>
  <si>
    <t>2) สนับสนุนวัสดุการเกษตรเพื่อพัฒนาทักษะการเกษตรและเคหกิจเกษตร</t>
  </si>
  <si>
    <t>4. การส่งเสริมความมั่นคงทางด้านอาหารในระดับชุมชน</t>
  </si>
  <si>
    <t xml:space="preserve"> 4.1 ส่งเสริมการสร้างความมั่นคงด้านอาหารเพื่อการบริโภคในครัวเรือนและชุมชน</t>
  </si>
  <si>
    <t xml:space="preserve">    4.1.1 จัดเวทีถ่ายทอดความรู้และพัฒนาทักษะการสร้างความมั่นคงด้านอาหาร วิเคราะห์ศักยภาพกลุ่ม/พื้นที่/ชุมชน และจัดทำแผนการสร้างความมั่นคงด้านอาหารเพื่อการบริโภคในครัวเรือนและชุมชน</t>
  </si>
  <si>
    <t xml:space="preserve">    4.1.2 สนับสนุนค่าใช้จ่ายในการสร้างแหล่งอาหารเพื่อการบริโภคในครัวเรือนและชุมชน</t>
  </si>
  <si>
    <t xml:space="preserve"> 4.2 ส่งเสริมการสร้างแหล่งผลิตอาหารคุณภาพเพื่อสร้างรายได้ระดับชุมชน</t>
  </si>
  <si>
    <t xml:space="preserve">  4.2.1 จัดเวทีถ่ายทอดความรู้และพัฒนาทักษะการบริหารจัดการแหล่งผลิตอาหารคุณภาพ วิเคราะห์ศักยภาพกลุ่ม/พื้นที่/ชุมชน และจัดทำแผนการสร้างแหล่งผลิตอาหารคุณภาพเพื่อสร้างรายได้ระดับชุมชน</t>
  </si>
  <si>
    <t xml:space="preserve">  4.2.2 สนับสนุนค่าใช้จ่ายในการสร้างและบริหารจัดการแหล่งผลิตอาหารคุณภาพเพื่อสร้างรายได้ระดับชุมชน</t>
  </si>
  <si>
    <t xml:space="preserve"> 3.โครงการศูนย์เรียนรู้การเพิ่มประสิทธิภาพการผลิตสินค้าเกษตร</t>
  </si>
  <si>
    <t xml:space="preserve">   กิจกรรมศูนย์เรียนรู้การเพิ่มประสิทธิภาพการผลิตสินค้าเกษตร</t>
  </si>
  <si>
    <t>1. พัฒนาศักยภาพของ ศพก. และศูนย์เครือข่าย</t>
  </si>
  <si>
    <t>1.1 พัฒนาศูนย์เรียนรู้การเพิ่มประสิทธิภาพการผลิตสินค้าเกษตร (ศพก.)</t>
  </si>
  <si>
    <t>ศูนย์</t>
  </si>
  <si>
    <t>พ.ค.65-ก.ค.65</t>
  </si>
  <si>
    <t>1.2 พัฒนาศูนย์เครือข่ายอื่นๆ (ยกเว้น ศจช,ศดปช)</t>
  </si>
  <si>
    <t>2. พัฒนาเกษตรกร</t>
  </si>
  <si>
    <t xml:space="preserve">   2.1 พัฒนาประธานศูนย์เครือข่าย</t>
  </si>
  <si>
    <t>ธ.ค.64-มิ.ย.65</t>
  </si>
  <si>
    <t xml:space="preserve">   2.2 จัดกระบวนการเรียนรู้ให้กับเกษตรกรผู้นำ</t>
  </si>
  <si>
    <t>ธ.ค.65-พ.ค.66</t>
  </si>
  <si>
    <t>3. กิจกรรมสนับสนุนการให้บริการของศพก.และศูนย์เครือข่าย</t>
  </si>
  <si>
    <t xml:space="preserve"> 3.1 จัดงานวันถ่ายทอดเทคโนโลยีเพื่อเริ่มต้นฤดูกาลผลิตใหม่ (Field day)</t>
  </si>
  <si>
    <t>ท.ค.66-ก.พ.66</t>
  </si>
  <si>
    <t>3.2 ประกวด ศพก. ดีเด่น</t>
  </si>
  <si>
    <t xml:space="preserve"> 3.2.1 ระดับจังหวัด</t>
  </si>
  <si>
    <t>4. บริหารจัดการเพื่อขับเคลื่อนการดำเนินงาน</t>
  </si>
  <si>
    <t xml:space="preserve"> 4.1 ประชุมคณะทำงานและคณะกรรมการเครือข่าย ศพก.</t>
  </si>
  <si>
    <t xml:space="preserve">  4.1.1 ประชุมคณะกรรมการเครือข่าย ศพก.ระดับจังหวัด</t>
  </si>
  <si>
    <t xml:space="preserve">  4.1.2 ประชุมคณะกรรมการเครือข่าย ศพก.ระดับอำเภอ</t>
  </si>
  <si>
    <t>พ.ย.65-ก.ค.66</t>
  </si>
  <si>
    <t xml:space="preserve">  4.2.ติดตามและรายงานผลการดำเนินงาน ศพก.</t>
  </si>
  <si>
    <t>5.การพัฒนาศูนย์เครือข่าย</t>
  </si>
  <si>
    <t xml:space="preserve"> 5.1 พัฒนาศักยภาพการดำเนินงานและการให้บริการของศูนย์จัดการศัตรูพืชชุมชน (ศจช.)</t>
  </si>
  <si>
    <t xml:space="preserve">   5.1.1 พัฒนา ศจช. ต้นแบบด้านการจัดการศัตรูพืชโดยการมีส่วนร่วมของชุมชนตามกระบวนการโรงเรียนเกษตรกร </t>
  </si>
  <si>
    <t xml:space="preserve">    5.1.2 จัดทำแปลงเรียนรู้โรงเรียนเกษตรกร</t>
  </si>
  <si>
    <t xml:space="preserve">    5.1.3 จัดกระบวนการเรียนรู้แก่เกษตรกรเพื่อพัฒนาและยกระดับคุณภาพ ศจช.</t>
  </si>
  <si>
    <t>ก.พ.66-มี.ค.66</t>
  </si>
  <si>
    <t xml:space="preserve">     5.1.4 สนับสนุนวัสดุผลิตปัจจัยศัตรูพืช</t>
  </si>
  <si>
    <t xml:space="preserve">      1) สนับสนุนวัสดุผลิตเชื้อจุลินทรีย์พร้อมใช้</t>
  </si>
  <si>
    <t xml:space="preserve">     5.1.5 สนับสนุนการสำรวจและติดตามสถานการณ์ศัตรูพืช</t>
  </si>
  <si>
    <t xml:space="preserve">       1) สนับสนุนการสำรวจติดตามสถานการณ์ศัตรูพืชใน ศจช. และพื้นที่เสี่ยง</t>
  </si>
  <si>
    <t xml:space="preserve">     5.1.6 ประชุมคณะกรรมการขับเคลื่อนศจช. และแปลงใหญ่ระดับจังหวัด</t>
  </si>
  <si>
    <t>กพ.66</t>
  </si>
  <si>
    <t xml:space="preserve">     5.1.7 การประกวดศจช.</t>
  </si>
  <si>
    <t xml:space="preserve">        1) ประกวด ศจช.ระดับจังหวัด</t>
  </si>
  <si>
    <t>5.2. บริหารจัดการเพื่อขับเคลื่อนการดำเนินงานของศูนย์จัดการดินปุ๋ยชุมชน (ศดปช.)</t>
  </si>
  <si>
    <t xml:space="preserve">    5.2.1 ขับเคลื่อนการดำเนินงานศูนย์จัดการดินปุ๋ยชุมชน (ศดปช.)</t>
  </si>
  <si>
    <t xml:space="preserve">      1) ขับเคลื่อนการดำเนินงาน ศดปช. และถอดบทเรียน ศดปช. ระดับจังหวัด</t>
  </si>
  <si>
    <t xml:space="preserve">    5.2.2 การประกวด ศดปช. ดีเด่น</t>
  </si>
  <si>
    <t xml:space="preserve">       1) การประกวดศดปช. ดีเด่น ระดับจังหวัด</t>
  </si>
  <si>
    <t xml:space="preserve">  5.3 พัฒนาศูนย์เครือข่ายและถ่ายทอดเทคโนโลยีด้านการจัดการดินและปุ๋ย</t>
  </si>
  <si>
    <t xml:space="preserve">   5.3.1 พัฒนาศูนย์จัดการดินปุ๋ยชุมชน (ศดปช.)</t>
  </si>
  <si>
    <t xml:space="preserve">    1) สนับสนุนการดำเนินกิจกรรมของ ศดปช. เครือข่าย</t>
  </si>
  <si>
    <t xml:space="preserve">   2) พัฒนาความรู้การบริหารธุรกิจดินปุ๋ยชุมชนแก่ ศดปช.ที่มีศักยภาพ</t>
  </si>
  <si>
    <t xml:space="preserve">  5.3.2 ถ่ายทอดเทคโนโลยีด้านการจัดการดินและปุ๋ยเพื่อลดต้นทุนการผลิต</t>
  </si>
  <si>
    <t xml:space="preserve">    1) จัดกระบวนการเรียนรู้ด้านการจัดการดินและปุ๋ยแก่สมาชิก ศดปช.</t>
  </si>
  <si>
    <t xml:space="preserve">   2)  จัดทำแปลงเรียนรู้ด้านการจัดการดินและปุ๋ย</t>
  </si>
  <si>
    <t xml:space="preserve">   3) ส่งเสริมสนับสนุนการดำเนินการแปลงต้นแบบไบโอชาร์</t>
  </si>
  <si>
    <t>5.4. พัฒนาศักยภาพการให้บริการคลินิกพืชสนับสนุนการดำเนินงานศูนย์เครือข่าย</t>
  </si>
  <si>
    <t xml:space="preserve">   1) ขับเคลื่อนการดำเนินงานและการให้บริการคลินิกพืชระดับพื้นที่</t>
  </si>
  <si>
    <t>คลินิก</t>
  </si>
  <si>
    <t xml:space="preserve"> 4. โครงการพัฒนาเกษตรกรปราดเปรื่อง (Smart Farmer)</t>
  </si>
  <si>
    <t xml:space="preserve">    3.1กิจกรรมพัฒนาเกษตรกรปราดเปรื่อง และเกษตรกรรุ่นใหม่ (Smart Farmer &amp; Young Smart Farmer)</t>
  </si>
  <si>
    <t xml:space="preserve">     1. พัฒนาเกษตรกรรุ่นใหม่</t>
  </si>
  <si>
    <t>1.1พัฒนาเกษตรกรรุ่นใหม่ให้เป็น Young Smart Farmer</t>
  </si>
  <si>
    <t xml:space="preserve">  1.1.1 อบรมหลักสูตรพัฒนาเกษตรกรรุ่นใหม่ให้เป็น Young Smart Farmer</t>
  </si>
  <si>
    <t>ธ.ค.65-มี.ค.66</t>
  </si>
  <si>
    <t>1.2 ขับเคลื่อนการดำเนินงานศูนย์บ่มเพาะเกษตรกรรุ่นใหม่</t>
  </si>
  <si>
    <t xml:space="preserve"> 1.2.1 พัฒนาศูนย์บ่มเพาะเกษตรกรรุ่นใหม่</t>
  </si>
  <si>
    <t>2. พัฒนาเกษตรกรปราดเปรื่อง (Smart Farmer)</t>
  </si>
  <si>
    <t>2.1  พัฒนาเกษตรกรให้เป็นเกษตรกรปราดเปรื่อง (Smart Farmer)</t>
  </si>
  <si>
    <t xml:space="preserve">  2.1.1 อบรมพัฒนาศักยภาพเกษตรกรให้เป็นเกษตรกรปราดเปรื่อง (Smart Farmer)</t>
  </si>
  <si>
    <t>ม.ค66-เม.ย.66</t>
  </si>
  <si>
    <t xml:space="preserve">  2.1.2 จัดทำแปลงเรียนรู้ต้นแบบเพื่อการขยายผลการพัฒนาเกษตรกรปราดเปรื่อง (Smart Farmer) ระดับพื้นที่</t>
  </si>
  <si>
    <t xml:space="preserve">       2.2 ถอดองค์ความรู้เกษตรกรปราดเปรื่องต้นแบบ (Smart Farmer Model) ระดับจังหวัด</t>
  </si>
  <si>
    <t>พ.ค 66</t>
  </si>
  <si>
    <t>รวม</t>
  </si>
  <si>
    <t xml:space="preserve"> 7 แผนงาน 24 โครงการ 1 ผลผลิต</t>
  </si>
  <si>
    <t>แผนงาน : พื้นฐานด้านการสร้างความสามารถในการแข่งขัน</t>
  </si>
  <si>
    <t>ผลผลิต : ส่งเสริมสนับสนุนและบริหารจัดการยางพาราทั้งระบบ</t>
  </si>
  <si>
    <t>เขตพื้นที่จังหวัดกระบี่</t>
  </si>
  <si>
    <t>โครงการ : ส่งเสริมสนับสนุนและให้ความช่วยเหลือเกษตรกรชาวสวนยางเพื่อการปลูกแทน</t>
  </si>
  <si>
    <t>กิจกรรม : จ่ายเงินสงเคราะห์ (ต่อเนื่อง สกย.) และจ่ายเงินปลูกแทน</t>
  </si>
  <si>
    <t>ต.ค.65 - ก.ย.66</t>
  </si>
  <si>
    <t>การยางแห่งประเทศไทยจังหวัดกระบี่</t>
  </si>
  <si>
    <t>ผลผลิต สหกรณ์และสถาบันเกษตรกรได้รับการพัฒนาและเสริมสร้างความเข้มแข็ง</t>
  </si>
  <si>
    <t>โครงการงานสอบบัญชี</t>
  </si>
  <si>
    <t>ทุกอำเภอ</t>
  </si>
  <si>
    <t xml:space="preserve">  - สอบบัญชีระหว่างปี</t>
  </si>
  <si>
    <t xml:space="preserve">  - ตรวจแนะนำสหกรณ์</t>
  </si>
  <si>
    <t xml:space="preserve">  - สอบบัญชีประจำปี</t>
  </si>
  <si>
    <t>1 ต.ค. 65 - 30 ก.ย. 66</t>
  </si>
  <si>
    <t xml:space="preserve">  - วางระบบสหกรณ์จัดตั้งใหม่</t>
  </si>
  <si>
    <t xml:space="preserve">  - งานติดตามผลการเสนอเลิก</t>
  </si>
  <si>
    <t xml:space="preserve">  - งานชำระบัญชีเพื่อติดตามการชำระบัญชี</t>
  </si>
  <si>
    <t>โครงการพัฒนามาตรฐานการสอบบัญชีฯ</t>
  </si>
  <si>
    <t xml:space="preserve">  - กำกับแนะนำ สอนแนะการจัดทำบัญชี</t>
  </si>
  <si>
    <t xml:space="preserve"> 2/2</t>
  </si>
  <si>
    <t>แห่ง/ครั้ง</t>
  </si>
  <si>
    <t xml:space="preserve">  - ติดตามประเมินผล</t>
  </si>
  <si>
    <t>โครงการตรวจสอบความถูกต้องในการทำธุรกรรมทางการเงิน</t>
  </si>
  <si>
    <t xml:space="preserve"> 4/90</t>
  </si>
  <si>
    <t>แห่ง/ราย</t>
  </si>
  <si>
    <t>โครงการฝึกอบรมเศรษฐกิจการเงินขั้นพื้นฐานแก่สมาชิก</t>
  </si>
  <si>
    <t>สค.บ้านท่าคลอง จก.,สกต.กระบี่ จก.</t>
  </si>
  <si>
    <t>ผลผลิต โครงการส่งเสริมการดำเนินงานอันเนื่องมาจากพระราชดำริ</t>
  </si>
  <si>
    <t>โครงการพัฒนาเด็กฯ</t>
  </si>
  <si>
    <t>ตชด.บ้านแผ่นดินเสมอ</t>
  </si>
  <si>
    <t xml:space="preserve">  - อบรม/สอนแนะนำการจัดทำรายงานงบการเงิน</t>
  </si>
  <si>
    <t xml:space="preserve"> 1/4</t>
  </si>
  <si>
    <t xml:space="preserve">  - กำกับแนะนำการจัดทำรายงานทางการเงิน</t>
  </si>
  <si>
    <t xml:space="preserve">  - ติดตามการจัดทำรายงานงบการเงิน</t>
  </si>
  <si>
    <t xml:space="preserve">  - อบรมสอนแนะการจัดทำบัญชีต้นกล้าฯ</t>
  </si>
  <si>
    <t xml:space="preserve"> 1/10</t>
  </si>
  <si>
    <t xml:space="preserve">  - ติดตามการจัดทำบัญชีต้นกล้า</t>
  </si>
  <si>
    <t xml:space="preserve"> 1/5</t>
  </si>
  <si>
    <t>โครงการคลีนิกเกษตร/จังหวัดเคลื่อนที่</t>
  </si>
  <si>
    <t>โครงการเศรษฐกิจพอเพียง</t>
  </si>
  <si>
    <t xml:space="preserve"> 3/3</t>
  </si>
  <si>
    <t>อ.เหนือคลอง,เขาพนม เกาะลันตา</t>
  </si>
  <si>
    <t>โครงการเสริมสร้างการจัดทำบัญชีครัวเรือนเพื่อการจัดการเศรษฐกิจระดับครัวเรือน</t>
  </si>
  <si>
    <t xml:space="preserve">                       </t>
  </si>
  <si>
    <t xml:space="preserve">  - อบรมพัฒนาครูบัญชี</t>
  </si>
  <si>
    <t xml:space="preserve"> - อบรมการจัดทำบัญชีรับ - จ่ายในครัวเรือน</t>
  </si>
  <si>
    <t xml:space="preserve"> - กำกับแนะนำการจัดทำบัญชีรับ - จ่าย</t>
  </si>
  <si>
    <t xml:space="preserve"> - ติดตามการจัดทำบัญชีรับ -จ่าย</t>
  </si>
  <si>
    <t>ผลผลิตการสร้างมูลค่า</t>
  </si>
  <si>
    <t>โครงการทฤษฏีใหม่</t>
  </si>
  <si>
    <t xml:space="preserve"> - อบรมพัฒนาครูบัญชี</t>
  </si>
  <si>
    <t xml:space="preserve"> - อบรมการจัดทำต้นทุนประกอบอาชีพ</t>
  </si>
  <si>
    <t xml:space="preserve"> - กำกับแนะนำการจัดทำบัญชีต้นทุนประกอบอาชีพ</t>
  </si>
  <si>
    <t xml:space="preserve"> - ติดตามการจัดทำบัญชีต้นทุนประกอบอาชีพ</t>
  </si>
  <si>
    <t xml:space="preserve"> - ถอดบทเรียนต้นทุนประกอบอาชีพ</t>
  </si>
  <si>
    <t>โครงการพัฒนาเกษตรกรรมยั่งยืน ( เกษตรอินทรีย์)</t>
  </si>
  <si>
    <t>โครงการพัฒนาเกษตรกรรมแบบยั่งยืน(เกษตรผสมผสาน)</t>
  </si>
  <si>
    <t xml:space="preserve"> - อบรมการจัดทำต้นทุนอาชีพ</t>
  </si>
  <si>
    <t>โครงการระบบส่งเสริมการเกษตรแบบแปลงใหญ่</t>
  </si>
  <si>
    <t>อ.เหนือคลอง,เขาพนม เมือง</t>
  </si>
  <si>
    <t>แผนงานพัฒนาด้านการเงินการบัญชีแก่วิสาหกิจชุมชน</t>
  </si>
  <si>
    <t>ผลผลิตวิสาหกิจ</t>
  </si>
  <si>
    <t>โครงการส่งเสริมการแปรรูปสินค้าเกษตร</t>
  </si>
  <si>
    <t>อ.เมือง,อ.เหนือคลอง</t>
  </si>
  <si>
    <t xml:space="preserve"> - ประเมินความพร้อม</t>
  </si>
  <si>
    <t xml:space="preserve"> - วางรูปแบบบัญชีและวางระบบการควบคุมภายใน</t>
  </si>
  <si>
    <t xml:space="preserve"> - กำกับสอนแนะ/ติดตาม</t>
  </si>
  <si>
    <t>โครงการยกระดับสถาบันเกษตรกรให้เป็นผู้ประกอบการธุรกิจแปรรูป</t>
  </si>
  <si>
    <t xml:space="preserve"> - สอนแนะ/ติดตามการจัดทำบัญชีขั้นต้น</t>
  </si>
  <si>
    <t xml:space="preserve"> - อบรมคณะกรรมการวิสาหกิจฯ เกี่ยวกับต้นทุนอาชีพ</t>
  </si>
  <si>
    <t>ผลผลิตส่งเสริมเศรษฐกิจฐานราก</t>
  </si>
  <si>
    <t>โครงการศูนย์เรียนรู้การเพิ่มประสิทธิภาพการผลิตสินค้าเกษตร</t>
  </si>
  <si>
    <t xml:space="preserve"> - พัฒนาฐานเรียนรู้ด้านบัญชีประจำศูนย์</t>
  </si>
  <si>
    <t>โครงการส่งเสริมและพัฒนาอาชีพเพื่อแก้ไขปัญหา</t>
  </si>
  <si>
    <t>ที่ดินทำกินเกษตรกร</t>
  </si>
  <si>
    <t xml:space="preserve"> - ซักซ้อมครูบัญชี</t>
  </si>
  <si>
    <t xml:space="preserve"> - อบรมบัญชีต้นทุนอาชีพ</t>
  </si>
  <si>
    <t xml:space="preserve"> - กำกับแนะนำ /ติดตาม</t>
  </si>
  <si>
    <t xml:space="preserve"> ..5..แผนงาน…15..โครงการ</t>
  </si>
  <si>
    <t xml:space="preserve"> ..........</t>
  </si>
  <si>
    <t>สำนักงานตรวจบัญชีสหกรณ์กระบี่</t>
  </si>
  <si>
    <t>แผนงานที่ 1 : บุคลากรภาครัฐ</t>
  </si>
  <si>
    <t>ผลผลิต : รายการค่าใช้จ่ายบุคลากรภาครัฐ</t>
  </si>
  <si>
    <t>กิจกรรม : บุคลากรภาครัฐด้านปศุสัตว์</t>
  </si>
  <si>
    <t>แผนงานที่ 2 : พื้นฐานด้านการสร้างความสามารถในการแข่งขัน</t>
  </si>
  <si>
    <t>ผลผลิต : ผลผลิตพัฒนาศักยภาพการปศุสัตว์</t>
  </si>
  <si>
    <t>กิจกรรม : จัดการสวัสดิภาพสัตว์ (Rabies)</t>
  </si>
  <si>
    <t xml:space="preserve">จำนวนตัวอย่างการเฝ้าระวังโรคเชิงรุกเพื่อรับรองท้องถิ่นปลอดโรคพิษสุนัขบ้า </t>
  </si>
  <si>
    <t>จำนวนสัตว์ที่ได้รับบริการผ่าตัดทำหมัน</t>
  </si>
  <si>
    <t>ตัว</t>
  </si>
  <si>
    <t>จำนวนสัตว์ที่ได้รับบริการเสริมสร้างภูมิคุ้มกันโรคสัตว์</t>
  </si>
  <si>
    <t xml:space="preserve">รักษาพยาบาลสัตว์ </t>
  </si>
  <si>
    <t>กิจกรรม : ส่งเสริมและพัฒนาการปศุสัตว์</t>
  </si>
  <si>
    <t>เกษตรกรได้รับประโยชน์ด้านการปศุสัตว์</t>
  </si>
  <si>
    <t>ผลผลิต : ส่งเสริมการตลาด พัฒนาตลาดสินค้าเกษตร (ทั้งตลาดออฟไลน์และออไลน์) และท่าเทียบเรือประมงที่มีคุณภาพและได้มาตรฐาน</t>
  </si>
  <si>
    <t>กิจกรรม : รวบรวมเกษตรผู้ผลิตสินค้าเกษตรที่มีคุณภาพ/ปลอดภัย (ด้านปศุสัตว์) เพื่อเข้าสู่ตลาดออนไลน์</t>
  </si>
  <si>
    <t>รวบรวมเกษตรผู้ผลิตสินค้าเกษตรที่มีคุณภาพ/ปลอดภัย (ด้านปศุสัตว์) เพื่อเข้าสู่ตลาดออนไลน์</t>
  </si>
  <si>
    <t>แผนงานที่ 3 : ยุทธศาสตร์การเกษตรสร้างมูลค่า</t>
  </si>
  <si>
    <t>โครงการ : พัฒนาศักยภาพกระบวนการผลิตสินค้าเกษตร</t>
  </si>
  <si>
    <t>กิจกรรม : การพัฒนาการผลิตปศุสัตว์</t>
  </si>
  <si>
    <t>จำนวนสัตว์พันธุ์ดีที่ผลิตได้จากการผสมเทียม</t>
  </si>
  <si>
    <t>จำนวนปศุสัตว์ที่ตั้งท้องจากการผสมเทียม</t>
  </si>
  <si>
    <t>กิจกรรม : การพัฒนาสุขภาพสัตว์</t>
  </si>
  <si>
    <t>จำนวนตัวอย่างที่ได้รับการตรวจเฝ้าระวังป้องกันโรคอุบัติใหม่ อุบัติซ้ำและโรคสัตว์แปลกถิ่น</t>
  </si>
  <si>
    <t>จำนวนสถานที่เสี่ยงที่ได้รับการเฝ้าระวังและทำลายเชื้อโรค ตามเกณฑ์มาตรฐานที่กำหนด</t>
  </si>
  <si>
    <t>จำนวนสัตว์ที่ได้รับการบริการดูแลสุขภาพ</t>
  </si>
  <si>
    <t xml:space="preserve">จำนวนสัตว์ที่ได้รับบริการเสริมสร้างภูมิคุ้มกันโรคสัตว์ (FMD โคนม) [3 รอบ] </t>
  </si>
  <si>
    <t>จำนวนสัตว์ที่ได้รับบริการเสริมสร้างภูมิคุ้มกันโรคสัตว์ (FMD โคเนื้อ/กระบือ/แพะ-แกะ) [2 รอบ]</t>
  </si>
  <si>
    <t>จำนวนสัตว์ที่ได้รับบริการเสริมสร้างภูมิคุ้มกันโรคสัตว์ (Haemorrhagic)</t>
  </si>
  <si>
    <t>จำนวนสัตว์ที่ได้รับบริการเสริมสร้างภูมิคุ้มกันโรคสัตว์ (วัคซีนรวมป้องกันโรคในสัตว์ปีก ND+IB)</t>
  </si>
  <si>
    <t>โครงการ : โครงการยกระดับคุณภาพมาตรฐานสินค้าเกษตร</t>
  </si>
  <si>
    <t>กิจกรรม : ตรวจสอบรับรองคุณภาพสินค้าปศุสัตว์</t>
  </si>
  <si>
    <t>สถานประกอบการสินค้าปศุสัตว์ที่ได้รับบริการตรวจประเมินมาตรฐาน</t>
  </si>
  <si>
    <t>กิจกรรม : พัฒนาและส่งเสริมอุตสาหกรรมฮาลาลด้านปศุสัตว์</t>
  </si>
  <si>
    <t>จำนวนสถานประกอบการสินค้าปศุสัตว์ที่ได้รับการตรวจประเมิน ตามเกณฑ์มาตรฐานฮาลาล</t>
  </si>
  <si>
    <t>กิจกรรม : อาหารนมเพื่อเด็กและเยาวชน</t>
  </si>
  <si>
    <t>จำนวนโรงเรียนที่ได้รับการตรวจสอบคุณภาพนมโรงเรียน</t>
  </si>
  <si>
    <t>โครงการ : พัฒนาเกษตรกรรมยั่งยืน</t>
  </si>
  <si>
    <t>กิจกรรม : ส่งเสริมเกษตรทฤษฎีใหม่</t>
  </si>
  <si>
    <t>เกษตรกรได้รับการพัฒนาศักยภาพด้านปศุสัตว์ตามเกษตรทฤษฎีใหม่</t>
  </si>
  <si>
    <t>โครงการ : ระบบส่งเสริมเกษตรกรแบบแปลงใหญ่</t>
  </si>
  <si>
    <t>เขาพนม-ปลายพระยา</t>
  </si>
  <si>
    <t>กิจกรรม : ระบบส่งเสริมเกษตรแบบแปลงใหญ่</t>
  </si>
  <si>
    <t>พื้นที่การเกษตรแปลงใหญ่ได้รับการส่งเสริมและพัฒนาด้านปศุสัตว์</t>
  </si>
  <si>
    <t>โครงการ : จัดทำฐานข้อมูลเกษตรกรแห่งชาติ (National Agricultural Big Data Center)</t>
  </si>
  <si>
    <t>กิจกรรม : ปรับปรุงข้อมูลทะเบียนเกษตรกร</t>
  </si>
  <si>
    <t>จำนวนเกษตรกรผู้เลี้ยงสัตว์ที่ได้รับการขึ้นทะเบียนเกษตรกร</t>
  </si>
  <si>
    <t>แผนงานที่ 4 : ยุทธศาสตร์เสริมสร้างพลังทางสังคม</t>
  </si>
  <si>
    <t>โครงการ : อันเนื่องมาจากพระราชดำริ</t>
  </si>
  <si>
    <t>กิจกรรม : สนับสนุนโครงการสัตว์ปลอดโรค คนปลอดภัย จากโรคพิษสุนัขบ้า</t>
  </si>
  <si>
    <t>จำนวนสัตว์ที่ได้รับบริการผ่าตัดทำหมันภายใต้โครงการสัตว์ปลอดโรค คนปลอดภัย จากโรคพิษสุนัขบ้า</t>
  </si>
  <si>
    <t xml:space="preserve">กิจกรรม : สนับสนุนโครงการอันเนื่องมาจากพระราชดำริ </t>
  </si>
  <si>
    <t>จำนวนเกษตรกรที่ได้รับบริการจากคลินิกสัตว์</t>
  </si>
  <si>
    <t>จำนวนเกษตรกรที่ได้รับบริการภายใต้โครงการอันเนื่องมาจากพระราชดำริ</t>
  </si>
  <si>
    <t xml:space="preserve">จำนวนโรงเรียนที่ได้รับบริการภายใต้โครงการอันเนื่องมาจากพระราชดำริ </t>
  </si>
  <si>
    <t>แผนงานที่ 5 : บูรณาการพัฒนาและส่งเสริมเศรษฐกิจรากฐาน</t>
  </si>
  <si>
    <t>โครงการ : พัฒนาเกษตรกรปราดเปรื่อง (Smart Farmer)</t>
  </si>
  <si>
    <t>กิจกรรม : สร้างเกษตรกรปราดเปรื่อง</t>
  </si>
  <si>
    <t>จำนวนเกษตรกรที่ได้รับการถ่ายทอดองค์ความรู้เข้าสู่ระบบ Smart farmer</t>
  </si>
  <si>
    <t>โครงการ : ส่งเสริม และพัฒนาอาชีพเพื่อแก้ไขปัญหาที่ดินทำกินของเกษตรกร</t>
  </si>
  <si>
    <t>กิจกรรม : ส่งเสริม และพัฒนาอาชีพเพื่อแก้ไขปัญหาที่ดินทำกินของเกษตรกร</t>
  </si>
  <si>
    <t>จำนวนเกษตรกรได้รับการส่งเสริมและพัฒนาอาชีพเพื่อแก้ไขปัญหาที่ดินทำกิน</t>
  </si>
  <si>
    <t>โครงการ : ศูนย์เรียนรู้การเพิ่มประสิทธิภาพการผลิตสินค้าเกษตร</t>
  </si>
  <si>
    <t>กิจกรรม : พัฒนาศูนย์เรียนรู้การเพิ่มประสิทธิภาพการผลิตสินค้าเกษตร</t>
  </si>
  <si>
    <t>เกษตรกรได้รับการพัฒนาและส่งเสริมอาชีพด้านปศุสัตว์</t>
  </si>
  <si>
    <t>5 แผนงาน 11 โครงการ</t>
  </si>
  <si>
    <t>สำนักงานปศุสัตว์จังหวัดกระบี่</t>
  </si>
  <si>
    <t xml:space="preserve"> แผนงาน  พื้นฐานด้านการสร้างความสามารถในการแข่งขันของประเทศ (แผนงานรอง-พัฒนาศักยภาพการผลิตภาคเกษตร)</t>
  </si>
  <si>
    <t xml:space="preserve"> ผลผลิต 2 เกษตรกรได้รับการส่งเสริมและพัฒนาศักยภาพด้านการพัฒนาที่ดิน</t>
  </si>
  <si>
    <t>โครงการ สืบสาน รักษา ต่อยอด และขยายผลตามศาสตร์พระราชา</t>
  </si>
  <si>
    <t>ต.ค65-ก.ย.66</t>
  </si>
  <si>
    <t>กิจกรรม จัดระบบอนุรักษ์ดินและน้ำเกษตรผสมผสานและวนเกษตร</t>
  </si>
  <si>
    <t>กระบี่น้อย</t>
  </si>
  <si>
    <t>โครงการ หมอดินอาสา</t>
  </si>
  <si>
    <t>กรมพัฒนาที่ดิน</t>
  </si>
  <si>
    <t xml:space="preserve">   1) ส่งเสริมกิจกรรมวันหมอดินอาสา</t>
  </si>
  <si>
    <t>-</t>
  </si>
  <si>
    <t xml:space="preserve">   2) ส่งเสริมข้อมูลทางวิชาการในส่วนของสถานีพัฒนาที่ดิน</t>
  </si>
  <si>
    <t xml:space="preserve">   3) การปฏิบัติและเรียนรู้ ณ ศูนย์ฝึกหมอดินอาสาที่ได้รับการขึ้นทะเบียนในเว็บไซต์หมอดินอาสา (หลักสูตร 2)</t>
  </si>
  <si>
    <t xml:space="preserve">   4) การพัฒนาศักยภาพของหมอดินอาสาด้านการพัฒนาที่ดินตามบริบทของท้องถิ่น (หลักสูตร 3)</t>
  </si>
  <si>
    <t>โครงการ ศูนย์ฝึกปฏิบัติการพัฒนาที่ดิน</t>
  </si>
  <si>
    <t xml:space="preserve">    1) ปรับปรุงศูนย์เรียนรู้การพัฒนาที่ดินในสถานีพัฒนาที่ดิน</t>
  </si>
  <si>
    <t xml:space="preserve">    2) ต่อยอดศูนย์ถ่ายทอดเทคโนโลยีการพัฒนาที่ดินเป็นศูนย์ฝึกปฏิบัติการพัฒนาที่ดิน</t>
  </si>
  <si>
    <t>ปกาสัย</t>
  </si>
  <si>
    <t>อ่าวลึกเหนือ</t>
  </si>
  <si>
    <t xml:space="preserve">    3) ดูแลรักษาศูนย์ฝึกปฏิบัติการพัฒนาที่ดิน ปี 2565</t>
  </si>
  <si>
    <t>โครงการ  ส่งเสริมและพัฒนาเทคโนโลยีชีวภาพทางดิน</t>
  </si>
  <si>
    <t xml:space="preserve">    1) ส่งเสริมการผลิตและการใช้สารอินทรีย์</t>
  </si>
  <si>
    <t>ขวด</t>
  </si>
  <si>
    <t xml:space="preserve"> ผลผลิต 3 ทรัพยากรที่ดินและน้ำได้รับการพัฒนา</t>
  </si>
  <si>
    <t>โครงการ ปรับปรุงคุณภาพดินในพื้นที่ดินปัญหา</t>
  </si>
  <si>
    <t xml:space="preserve">    1) จัดหาปูนเพื่อการเกษตร (หินปูนฝุ่น)</t>
  </si>
  <si>
    <t>ตัน</t>
  </si>
  <si>
    <t xml:space="preserve">    2) ส่งเสริมการปรับปรุงพืนที่ดินเปรียวดินเค็มภาคใต้</t>
  </si>
  <si>
    <t>ตลิ่งชัน</t>
  </si>
  <si>
    <t>ห้วยน้ำขาว</t>
  </si>
  <si>
    <t>คลองยาง</t>
  </si>
  <si>
    <t xml:space="preserve">    3) จัดหาปูนเพื่อการเกษตร (โดโลไมท์)</t>
  </si>
  <si>
    <t xml:space="preserve">    4) ส่งเสริมการปรับปรุงพืนที่ดินกรด</t>
  </si>
  <si>
    <t>สินปุน</t>
  </si>
  <si>
    <t>พรุเตียว</t>
  </si>
  <si>
    <t>ทับปริก</t>
  </si>
  <si>
    <t>เขาคราม</t>
  </si>
  <si>
    <t>ทุ่งไทรทอง</t>
  </si>
  <si>
    <t>ลำทับ</t>
  </si>
  <si>
    <t>ดินอุดม</t>
  </si>
  <si>
    <t>ดินแดง</t>
  </si>
  <si>
    <t>3,5,7</t>
  </si>
  <si>
    <t>ห้วยยูง</t>
  </si>
  <si>
    <t>พรุดินนา</t>
  </si>
  <si>
    <t>คลองท่อมเหนือ</t>
  </si>
  <si>
    <t>อ่าวลึกใต้</t>
  </si>
  <si>
    <t>คลองหิน</t>
  </si>
  <si>
    <t>3,11</t>
  </si>
  <si>
    <t>โครงการ ฟื้นฟูและป้องกันการชะล้างพังทลายของดิน</t>
  </si>
  <si>
    <t xml:space="preserve">    1) ผลิตกล้าหญ้าแฝกเพื่อปลูก</t>
  </si>
  <si>
    <t>กล้า</t>
  </si>
  <si>
    <t>เขาดิน</t>
  </si>
  <si>
    <t>3,5</t>
  </si>
  <si>
    <t>ปากพนังฝั่งตะวันตก</t>
  </si>
  <si>
    <t>ปากพนัง</t>
  </si>
  <si>
    <t xml:space="preserve">    2) ปลูกหญ้าแฝก</t>
  </si>
  <si>
    <t xml:space="preserve">    3) ผลิตกล้าหญ้าแฝกเพื่อส่งเสริม</t>
  </si>
  <si>
    <t xml:space="preserve">    4) ส่งเสริมหญ้าแฝก</t>
  </si>
  <si>
    <t>โครงการ จัดระบบอนุรักษ์ดินและน้ำบนพื้นที่ลุ่ม - ดอน - สูง</t>
  </si>
  <si>
    <t xml:space="preserve">     1) จัดทำระบบอนุรักษ์ดินและน้ำบนพื้นที่ลุ่ม-ดอน</t>
  </si>
  <si>
    <t>เขาต่อ</t>
  </si>
  <si>
    <t>โครงการ การพัฒนาที่ดินเพื่อป้องกันและบรรเทาภัยพิบัตทางการเกษตร</t>
  </si>
  <si>
    <t xml:space="preserve">     1) การจัดระบบอนุรักษ์ดินและน้ำในพื้นที่เสี่ยงภัยทางการเกษตร</t>
  </si>
  <si>
    <t>โครงการ ส่งเสริมการใช้สารอินทรีย์ลดการใช้สารเคมีทางการเกษตร</t>
  </si>
  <si>
    <t xml:space="preserve">     1) ผลิต จัดหาเมล็ดพันธุ์พืชปุ๋ยสด (ปอเทือง)</t>
  </si>
  <si>
    <t xml:space="preserve">     2) ส่งเสริมการปลูกพืชปุ๋ยสดปรับปรุงบำรุงดิน</t>
  </si>
  <si>
    <t xml:space="preserve">     3) ส่งเสริมการผลิตปุ๋ยหมัก พด.</t>
  </si>
  <si>
    <t xml:space="preserve">     4) ไถกลบตอซังเพื่อเพิ่มอินทรียวัตถุและแร่ธาตุในดิน</t>
  </si>
  <si>
    <t>โครงการ  เพิ่มประสิทธิภาพการใช้ประโยชน์ที่ดินในพื้นที่โครงการ 1 ตำบล 1 กลุ่มเกษตรทฤษฎีใหม่</t>
  </si>
  <si>
    <t xml:space="preserve">     1) สาธิตการปรับปรุงบำรุงดิน</t>
  </si>
  <si>
    <t>โครงการ ก่อสร้างแหล่งน้ำในไร่นานอกเขตชลประทาน</t>
  </si>
  <si>
    <t xml:space="preserve">    1) ค่าก่อสร้างแหล่งน้าในไร่นา ขนาด 1,260 ลบ.ม</t>
  </si>
  <si>
    <t>บ่อ</t>
  </si>
  <si>
    <t>โคกหาร</t>
  </si>
  <si>
    <t>หน้าเขา</t>
  </si>
  <si>
    <t>คลองท่อมใต้</t>
  </si>
  <si>
    <t>เพหลา</t>
  </si>
  <si>
    <t>คลองเขม้า</t>
  </si>
  <si>
    <t>เกาะกลาง</t>
  </si>
  <si>
    <t>คีรีวง</t>
  </si>
  <si>
    <t>เขาใหญ่</t>
  </si>
  <si>
    <t>คลองยา</t>
  </si>
  <si>
    <t>นาเหนือ</t>
  </si>
  <si>
    <t>บ้านกลาง</t>
  </si>
  <si>
    <t xml:space="preserve">    2) ค่าควบคุมงานก่อสร้างแหล่งน้าในไร่นา ขนาด 1,260 ลบ.ม.</t>
  </si>
  <si>
    <t xml:space="preserve">    3) จำนวนพื้นที่ทางการเกษตรได้รับประโยชน์จากการก่อสร้างแหล่งน้ำในไร่นานอกเขตชลประทาน</t>
  </si>
  <si>
    <t>โครงการ  พัฒนาเทคโนโลยีการพัฒนาที่ดินในศูนย์เรียนรู้การเพิ่มประสิทธิภาพการผลิตสินค้าเกษตร</t>
  </si>
  <si>
    <t xml:space="preserve">    1)  พัฒนาศักยภาพ ศพก.</t>
  </si>
  <si>
    <t xml:space="preserve">    2)  สนับสนุนการให้บริการด้านการพัฒนาที่ดินใน ศพก.</t>
  </si>
  <si>
    <t>โครงการ พัฒนาคุณภาพดินในพื้นที่จัดการปัญหาที่ดินทำกิน</t>
  </si>
  <si>
    <t xml:space="preserve">    1) จัดทำระบบอนุรักษ์ดินและน้าในพืนที่การพัฒนาคุณภาพดิน
ในพืนที่จัดการปัญหาที่ดินท้ากิน</t>
  </si>
  <si>
    <t xml:space="preserve"> ........แผนงาน ....13....โครงการ</t>
  </si>
  <si>
    <t>สถานีพัฒนาที่ดินกระบี่</t>
  </si>
  <si>
    <t>ศูนย์วิจัยและพัฒนาการเพาะเลี้ยงสัตว์น้ำชายฝั่งกระบี่</t>
  </si>
  <si>
    <t>ต.ค. 65- ก.ย.66</t>
  </si>
  <si>
    <t xml:space="preserve"> - ตรวจวิเคราะห์คุณภาพวัตถุดิบสัตว์น้ำ/ผลิตภัณฑ์/แหล่งประมง</t>
  </si>
  <si>
    <t xml:space="preserve"> - ตรวจประเมินฟาร์มเพาะเลี้ยงสัต์น้ำ</t>
  </si>
  <si>
    <t>ฟาร์ม</t>
  </si>
  <si>
    <t xml:space="preserve"> - ตรวจวิเคราะห์คุณภาพปัจจัยการผลิต</t>
  </si>
  <si>
    <t xml:space="preserve"> - เฝ้าระวังคุณภาพสิ่งแวดล้อมจากแหล่งน้ำธรรมชาติ</t>
  </si>
  <si>
    <t xml:space="preserve"> - ผลิตหัวเชื้อจุลินทรีย์เพื่อใช้ในการเพาะเลี้ยงสัตว์น้ำ</t>
  </si>
  <si>
    <t>ขวด/ซอง</t>
  </si>
  <si>
    <t xml:space="preserve"> ต.ค.65 - ก.ย.66</t>
  </si>
  <si>
    <t xml:space="preserve"> - ตรวจรับรองกุ้งมีชีวิตส่งออกสาธารณรัฐประชาชนจีน</t>
  </si>
  <si>
    <t xml:space="preserve">  - ผลิตลูกพันธุ์สัตว์น้ำ</t>
  </si>
  <si>
    <t>ล้านตัว</t>
  </si>
  <si>
    <t>กิจกรรมเฝ้าระวัง ป้องกัน ควบคุมโรค และเชื้อดื้อยาในสัตว์น้ำและผลิตภัณฑ์</t>
  </si>
  <si>
    <t>โครงการเฝ้าระวัง ป้องกัน ควบคุมโรค และเชื้อดื้อยาในสัตว์น้ำและผลิตภัณฑ์</t>
  </si>
  <si>
    <t xml:space="preserve"> - เพิ่มประสิทธิภาพการเพาะเลี้ยงกุ้งทะเลและปลาสวยงามด้วยระบบควบคุมการแพร่กระจายของโรค</t>
  </si>
  <si>
    <t>โครงการยกระดับคุณภาพมาตรฐานสินค้าเกษตร</t>
  </si>
  <si>
    <t>กิจกรรมพัฒนาคุณภาพสินค้าประมงสู่มาตรฐาน</t>
  </si>
  <si>
    <t>โครงการบริหารจัดการทรัพยากรประมง</t>
  </si>
  <si>
    <t>กิจกรรมการจัดการทรัพยากรประมง...</t>
  </si>
  <si>
    <t>แผนงานงบประมาณ พื้นฐานด้านความสามารถในการแข่งขันของประเทศ</t>
  </si>
  <si>
    <t>ผลผลิตที่  พัฒนาศักยภาพด้านการปศุสัตว์</t>
  </si>
  <si>
    <t>กิจกรรมที่ 2 พัฒนาปรับปรุงพันธุ์สัตว์</t>
  </si>
  <si>
    <t>1 ปี</t>
  </si>
  <si>
    <t>แผนงานงบประมาณ แผนงานยุทธศาสตร์การเกษตรสร้างมูลค่า</t>
  </si>
  <si>
    <t>โครงการพัฒนาศักยภาพกระบวนการผลิตสินค้าเกษตร</t>
  </si>
  <si>
    <t xml:space="preserve">             </t>
  </si>
  <si>
    <t>กิจกรรม พัฒนาการผลิตการปศุสัตว์</t>
  </si>
  <si>
    <t>แผนงานงบประมาณ บุคคลากรภาครัฐ</t>
  </si>
  <si>
    <t>ผลผลิตที่ 1 รายงานค่าใช้จ่ายบุคคลากรภาครัฐพัฒนาเกษตรกรรม</t>
  </si>
  <si>
    <t>ยั่งยืนและเสริมสร้างความเข็มแข็งของเกษตรอย่างเป็นระบบ</t>
  </si>
  <si>
    <t>กิจกรรมที่ 1 บุคคลากรภาครัฐด้านปศุสัตว์</t>
  </si>
  <si>
    <t>แผนงานงบประมาณ พื้นฐานด้านความสามารถ</t>
  </si>
  <si>
    <t>ในการแข่งขันของประเทศ</t>
  </si>
  <si>
    <t>กิจกรรมที่ 1 พัฒนาเทคโนโลยีสารสนเทศและการสื่อสาร</t>
  </si>
  <si>
    <t xml:space="preserve"> .3...แผนงาน  - โครงการ</t>
  </si>
  <si>
    <t>ศูนย์วิจัยและบำรุงพันธุ์สัตว์กระบี่</t>
  </si>
  <si>
    <t>ผลผลิตการเพิ่มศักยภาพพัฒนาการผลิตข้าว</t>
  </si>
  <si>
    <t>1</t>
  </si>
  <si>
    <t>ต.ค.65- ก.ย.66</t>
  </si>
  <si>
    <t>โครงการพัฒนาระบบส่งเสริมเกษตรแบบแปลงใหญ่</t>
  </si>
  <si>
    <t>โครงการผลิตและกระจายเมล็ดพันธุ์ข้าว</t>
  </si>
  <si>
    <t>โครงการเสริมสร้างศักยภาพการผลิตเมล็ดพันธุ์ข้าวของศูนย์ข้าวชุมชน</t>
  </si>
  <si>
    <t>กระบี่ พังงา</t>
  </si>
  <si>
    <t>โครงการส่งเสริมและพัฒนาสินค้าเกษตรอัตลักษณ์พื้นถิ่น(ข้าว)</t>
  </si>
  <si>
    <t xml:space="preserve">กระบี่ </t>
  </si>
  <si>
    <t>โครงการ 1 อำเภอ 1 แปลงเกษตรอัจฉริยะ</t>
  </si>
  <si>
    <t>โครงการส่งเสริมการดำเนินงานอันเนื่องมาจากพระราชดำริและโครงการหลวง</t>
  </si>
  <si>
    <t>กระบี่ พังงา ภูเก็ต</t>
  </si>
  <si>
    <t>โครงการพัฒนาเกษตรปราดเปรื่อง (Smart Farmer)</t>
  </si>
  <si>
    <t xml:space="preserve">กระบี่ พังงา </t>
  </si>
  <si>
    <t>โครงการส่งเสริมการพัฒนาระบบตลาดภายในสินค้าเกษตร</t>
  </si>
  <si>
    <t>4 แผน 9 โครงการ</t>
  </si>
  <si>
    <t>ศูนย์วิจัยข้าวกระบี่</t>
  </si>
  <si>
    <t>ศูนย์วิจัยปาล์มน้ำมันกระบี่</t>
  </si>
  <si>
    <t>ต.ค.๖๕ - ก.ย.๖๖</t>
  </si>
  <si>
    <t>กิจกรรมผลิตพันธุ์พืชและปัจจัยการผลิต</t>
  </si>
  <si>
    <t>ต้น</t>
  </si>
  <si>
    <t>ผลผลิตที่ ๑ งานวิจัยด้านพืชและเทคโนโลยีการเกษตร</t>
  </si>
  <si>
    <t>กิจกรรมการบริหารความหลากหลายทางชีวภาพ</t>
  </si>
  <si>
    <t>กิจกรรมสนับสนุนวิชาการเกษตร โครงการอนุรักษ์พันธุกรรมพืช</t>
  </si>
  <si>
    <t>กิจกรรมสนับสนุนวิชาการเกษตร โครงการคลินิกเกษตรเคลื่อนที่</t>
  </si>
  <si>
    <t>โครงการส่งเสริมและพัฒนาสินค้าเกษตรชีวภาพ</t>
  </si>
  <si>
    <t>กิจกรรมการพัฒนาการผลิตพืชสมุนไพรท้องถิ่นเพื่อการใช้ประโยชน์ทางการแพทย์</t>
  </si>
  <si>
    <t>ศพก.เหนือคลอง ศพก. เขาพนม ศพก. คลองท่อม</t>
  </si>
  <si>
    <t>วิจัยปรับปรุงพันธุ์ปาล์มน้ำมันเพื่อเพิ่มผลผลิตและคุณภาพสำหรับอุตสาหกรรมแปรรูปเพิ่มูลค่าและพลังงานทดแทน</t>
  </si>
  <si>
    <t>งบอื่นๆ</t>
  </si>
  <si>
    <t>โครงการย่อยการวิจัยและพัฒนาพันธุ์ปาล์มน้ำมันเพื่อต้นเตี้ยและคุณภาพน้ำมันสูง</t>
  </si>
  <si>
    <t>กิจกรรม การปรับปรุงพันธุ์ปาล์มน้ำมันข้ามชนิดตามวิธีมาตรฐาน</t>
  </si>
  <si>
    <t>ทดสอบคู่ผสมกลับเพื่อพันธุ์ต้นเตี้ย</t>
  </si>
  <si>
    <t>วิจัยและพัฒนาเทคโนโลยีการผลิตพืชไร่อุตสาหกรรมอย่างมีประสิทธิภาพและเหมาะสมกับพื้นที่เฉพาะ</t>
  </si>
  <si>
    <t>โครงการย่อยการวิจัยและพัฒนาเทคโนโลยีเพื่อเพิ่มประสิทธิภาพการผลิตปาล์มน้ำมันอย่างยั่งยืน</t>
  </si>
  <si>
    <t>กิจกรรมการใช้คลื่นแสงอินฟาเรดย่านใกล้ประเมินสารอินทรีย์และสารประกอบอินทรีย์ของปาล์มน้ำมัน</t>
  </si>
  <si>
    <t>การประยุกต์ใช้ FT-NIR ประเมินธาตุอาหารในดินและใบปาล์มน้ำมัน</t>
  </si>
  <si>
    <t>แปลงปาล์มน้ำมันเกษตร จ.กระบี่/จ.ตรัง</t>
  </si>
  <si>
    <t>การประยุกต์ใช้ FT-NIR ประเมินปริมาณและคุณภาพน้ำมันปาล์ม</t>
  </si>
  <si>
    <t>กิจกรรมการจัดการธาตุอาหารและน้ำในสวนปาล์มน้ำมัน</t>
  </si>
  <si>
    <t>การศึกษาพืชแซมร่วมกับการจัดการน้ำและธาตุอาหารของปาล์มน้ำมัน</t>
  </si>
  <si>
    <t>กิจกรรมการประเมินศักยภาพของพื้นที่ปลูกต่อการผลิตปาล์มน้ำมันเพื่ออุตสาหกรรมและพลังงาน</t>
  </si>
  <si>
    <t>การทดสอบพันธุ์ปาล์มน้ำมันลูกผสมสุราษฎร์ธานีจากโครงการปรับปรุงพันธุ์รอบที่ ๑ และ ๒</t>
  </si>
  <si>
    <t>โครงการพัฒนาการผลิตเมล็ดงอกปาล์มน้ำมันพันธุ์ดี</t>
  </si>
  <si>
    <t>เมล็ด</t>
  </si>
  <si>
    <t>โครงการวิจัยงานเงินทุนหมุนเวียนยางพารา</t>
  </si>
  <si>
    <t xml:space="preserve">กิจกรรม  ๑. ผลิตยางแผ่นดิบ  </t>
  </si>
  <si>
    <t>กิโลกรัม</t>
  </si>
  <si>
    <t xml:space="preserve">           ๒. ผลิตกิ่งตายางพารา</t>
  </si>
  <si>
    <t>กิ่ง</t>
  </si>
  <si>
    <t>๒.....แผนงาน.....๔.....ผลผลิต.....๑๑.....โครงการ</t>
  </si>
  <si>
    <t xml:space="preserve"> - ผลิตกล้าปาล์มน้ำมัน อายุ ๘ – ๑๒  เดือน</t>
  </si>
  <si>
    <t>ศูนย์วิจัยและพัฒนาการเกษตรกระบี่</t>
  </si>
  <si>
    <t>ผลผลิตที่ 1 บริหารจัดการองค์ความรู้และนวัตกรรมด้านการเกษตร</t>
  </si>
  <si>
    <t>กวก.</t>
  </si>
  <si>
    <t>กิจกรรม 2   การบริหารความหลากหลายทางชีวภาพ</t>
  </si>
  <si>
    <t xml:space="preserve">          1.การรวบรวมดูแลรักษาสภาพแปลงปลูก</t>
  </si>
  <si>
    <t xml:space="preserve">                  - แปลงจันทน์เทศ</t>
  </si>
  <si>
    <t>200/1</t>
  </si>
  <si>
    <t>ต้น/สายพันธุ์</t>
  </si>
  <si>
    <t>ต.ค. 65-ก.ย. 66</t>
  </si>
  <si>
    <t xml:space="preserve">                 - แปลงไม้ผล</t>
  </si>
  <si>
    <t>200/4</t>
  </si>
  <si>
    <t>ต้น/ชนิด</t>
  </si>
  <si>
    <t xml:space="preserve">                 - แปลงไม้หอม</t>
  </si>
  <si>
    <t>151/48</t>
  </si>
  <si>
    <t xml:space="preserve">         2.ปลูกขยายพันธุ์ กระจายพันธุ์</t>
  </si>
  <si>
    <t xml:space="preserve">                 - ยางพื้นเมือง</t>
  </si>
  <si>
    <t>สายพันธุ์</t>
  </si>
  <si>
    <t xml:space="preserve">         3.จัดทำแปลงสาธิต/แปลงต้นแบบ</t>
  </si>
  <si>
    <t xml:space="preserve">                  จัดทำแปลงพืชป่า และพืชร่วม</t>
  </si>
  <si>
    <t>โครงการส่งเสริมและพัฒนาอาชีพเพื่อแก้ไขปัญหาที่ดิน</t>
  </si>
  <si>
    <t>ทำกินของเกษตรกร</t>
  </si>
  <si>
    <t xml:space="preserve">         1.อบรมให้ความรู้แก่เกษตรกรที่เข้าโครงการ</t>
  </si>
  <si>
    <t>อ.เหนือคลอง จ.กระบี่</t>
  </si>
  <si>
    <t>มกราคม 2566</t>
  </si>
  <si>
    <t xml:space="preserve">         2. แปลงต้นแบบ</t>
  </si>
  <si>
    <t>5/5</t>
  </si>
  <si>
    <t>ราย/ไร่</t>
  </si>
  <si>
    <t xml:space="preserve">         3.ติดตามให้คำแนะนำ</t>
  </si>
  <si>
    <t xml:space="preserve">         4.สนับสนุนชีวภัณฑ์ / ปัจจัยการผลิต</t>
  </si>
  <si>
    <t xml:space="preserve">            - พันธุ์พืช</t>
  </si>
  <si>
    <t>ชุด</t>
  </si>
  <si>
    <t>มิถุนายน 2566</t>
  </si>
  <si>
    <t xml:space="preserve">            - มวนเพชรฆาต</t>
  </si>
  <si>
    <t>ตัว/ราย</t>
  </si>
  <si>
    <t>ก.ค.- กย. 66</t>
  </si>
  <si>
    <t xml:space="preserve">            - แมลงหางหนีบ</t>
  </si>
  <si>
    <t xml:space="preserve">            - ปุ๋ยหมัก</t>
  </si>
  <si>
    <t>ตัน/ราย</t>
  </si>
  <si>
    <t xml:space="preserve">         1. อบรมเกษตรกรผู้เข้าร่วมโครงการ</t>
  </si>
  <si>
    <t>อ.เขาพนม อ.เหนือคลอง อ.เกาะลันตา จ.กระบี่</t>
  </si>
  <si>
    <t>กุมภาพันธ์ 2566</t>
  </si>
  <si>
    <t xml:space="preserve">         2. แปลงศูนย์เรียนรู้/แปลงต้นแบบ</t>
  </si>
  <si>
    <t>6/3</t>
  </si>
  <si>
    <t>ต.ค. 65- ก.ย. 66</t>
  </si>
  <si>
    <t xml:space="preserve">         3. ติดตามประเมินผล</t>
  </si>
  <si>
    <t xml:space="preserve">         4.การเลี้ยง/ผลิตชีวินทรีย์/ปุ๋ยชีวภาพ</t>
  </si>
  <si>
    <t>มิ.ย. - กย. 66</t>
  </si>
  <si>
    <t xml:space="preserve">            - แหนแดง</t>
  </si>
  <si>
    <t>กก./ราย</t>
  </si>
  <si>
    <t xml:space="preserve">         5.KPI</t>
  </si>
  <si>
    <t xml:space="preserve">         6. โครงการสารวัตรเกษตรอาสา</t>
  </si>
  <si>
    <t xml:space="preserve">             - อบรมเกษตรกร</t>
  </si>
  <si>
    <t xml:space="preserve">เมืองกระบี่ </t>
  </si>
  <si>
    <t xml:space="preserve">       - ผลิตพันธุ์ปาล์มน้ำมันทีมีคุณภาพ</t>
  </si>
  <si>
    <t xml:space="preserve">             - ปาล์มน้ำมันอายุ 3-5 เดือน</t>
  </si>
  <si>
    <t xml:space="preserve">             - ปาล์มน้ำมันอายุ 8-12 เดือน</t>
  </si>
  <si>
    <t xml:space="preserve">      -  โครงการท่องเที่ยวเชิงอนุรักษ์ด้านการเกษตร</t>
  </si>
  <si>
    <t>ผลผลิตที่ 3 ยกระดับคุณภาพสินค้าเกษตรสู่มาตรฐาน</t>
  </si>
  <si>
    <t>กิจกรรมที่1 การตรวจสอบร้านปัจจัยการผลิตฯ /ออกใบรับรอง พรบ.</t>
  </si>
  <si>
    <t>ฉบับ</t>
  </si>
  <si>
    <t xml:space="preserve">           ทุกอำเภอ จังหวัดกระบี่         </t>
  </si>
  <si>
    <t xml:space="preserve">   1. การออกใบอนุญาต</t>
  </si>
  <si>
    <t xml:space="preserve">     1.1 ใบอนุญาตขายปุ๋ย</t>
  </si>
  <si>
    <t xml:space="preserve">     1.2 ใบอนุญาตมีไว้ในครองซึ่งวัตถุอันตราย</t>
  </si>
  <si>
    <t xml:space="preserve">     1.3 ใบอนุญาตขายเมล็ดพันธุ์ควบคุม</t>
  </si>
  <si>
    <t xml:space="preserve">  2.ตรวจร้านค้าทั่วไป/ร้านQ-shop</t>
  </si>
  <si>
    <t xml:space="preserve">     2.1 ร้านค้า Q-shop </t>
  </si>
  <si>
    <t>ร้าน</t>
  </si>
  <si>
    <t>ธ.ค. 65 - มี.ค. 66</t>
  </si>
  <si>
    <t xml:space="preserve">     2.2 ร้านค้าทั่วไป</t>
  </si>
  <si>
    <t xml:space="preserve">  3.เก็บตัวอย่างปัจจัยการผลิตทางการเกษตร ร้าน้าทั่วไป / ร้านค้า Q-shop</t>
  </si>
  <si>
    <t xml:space="preserve">     3.1 ตัวอย่างปุ๋ย</t>
  </si>
  <si>
    <t>มิถุนายน 66</t>
  </si>
  <si>
    <t xml:space="preserve">     3.2 ตัวอย่างวัตถุอันตราย</t>
  </si>
  <si>
    <t xml:space="preserve">     3.3 ตัวอย่างเมล็ดพันธุ์พืช</t>
  </si>
  <si>
    <t xml:space="preserve">  4.แปลงเพาะกล้าปาล์มน้ำมันเกษตรกร</t>
  </si>
  <si>
    <t>ต.ค. 65- ธ.ค.65</t>
  </si>
  <si>
    <t>กิจกรรมที่2 ตรวจสอบแหล่งผลิตเพื่อรับรองมาตรฐานตามกระบวนการจัดการคุณภาพ GAP พืช</t>
  </si>
  <si>
    <t xml:space="preserve">   1.แปลงใหม่ DOA </t>
  </si>
  <si>
    <t xml:space="preserve">   2.แปลงต่ออายุ</t>
  </si>
  <si>
    <t xml:space="preserve">   3.แปลงติดตาม</t>
  </si>
  <si>
    <t xml:space="preserve">   4.แปลงใหม่ MOU</t>
  </si>
  <si>
    <t xml:space="preserve"> - </t>
  </si>
  <si>
    <t xml:space="preserve">   5.เก็บตัวอย่าง Moniter (ต่ออายุ)</t>
  </si>
  <si>
    <t xml:space="preserve">   6.เก็บตัวอย่าง NON GAP (แปลงใหม่)</t>
  </si>
  <si>
    <t>กิจกรรมที่ 3  การตรวจรับรองแหล่งผลิตพืชอินทรีย์</t>
  </si>
  <si>
    <t xml:space="preserve">           - เกษตรอินทรีย์ (แปลงใหม่)</t>
  </si>
  <si>
    <t>ทุกอำเภอ จังหวัดกระบี่</t>
  </si>
  <si>
    <t xml:space="preserve">           - เกษตรอินทรีย์ (ระยะปรับเปลี่ยน)</t>
  </si>
  <si>
    <t xml:space="preserve">           - เกษตรอินทรีย์ต่ออายุ </t>
  </si>
  <si>
    <t xml:space="preserve">           - ตัวอย่าง</t>
  </si>
  <si>
    <t>กิจกรรมสนันสนุนวิชาการเกษตรด้านพืชในโครงการพระราชดำริ</t>
  </si>
  <si>
    <t xml:space="preserve">     1. โครงการอนุรักษ์พันธุ์กล้วยไม้รองเท้านารีเหลือกระบี่</t>
  </si>
  <si>
    <t xml:space="preserve">         1.1 ขยายพันธุ์กล้วยไม้รองเท้านารีเพื่อการอนุรักษ์และคืนสู่ป่า</t>
  </si>
  <si>
    <t>กระถาง</t>
  </si>
  <si>
    <t xml:space="preserve">     2. คลินิกเกษตรเคลื่อนที่</t>
  </si>
  <si>
    <t xml:space="preserve">        2.1 คลินิก 02</t>
  </si>
  <si>
    <t xml:space="preserve">        2.2 คลินิก 05</t>
  </si>
  <si>
    <t xml:space="preserve">     3. โครงการศูนย์การเรียนรู้การผลิตพืชตามแนวพระราชดำริ</t>
  </si>
  <si>
    <t xml:space="preserve">         3.1 ขยายผลเกษตรกร</t>
  </si>
  <si>
    <t xml:space="preserve">         3.2 พื้นที่</t>
  </si>
  <si>
    <t>ต.ค.65</t>
  </si>
  <si>
    <t xml:space="preserve">    4. โครงการอนุรักษ์พันธุกรรมฯ</t>
  </si>
  <si>
    <t xml:space="preserve">         4.1ดูแลรักษาแปลงต้นแบบ</t>
  </si>
  <si>
    <t>โครงการขับเคลื่อนผลงานวิจัยสู่การใช้ประโยชน์</t>
  </si>
  <si>
    <t xml:space="preserve">  7.1 จัดทำแปลงต้นแบบ</t>
  </si>
  <si>
    <t>อำเภอลำทับ  จังหวัดกระบี่</t>
  </si>
  <si>
    <t xml:space="preserve">  8.1 จัดทำแปลงต้นแบบ</t>
  </si>
  <si>
    <t xml:space="preserve">  8.2  อบรมเกษตรกร</t>
  </si>
  <si>
    <t xml:space="preserve">  8.3  จัดทำแปลงสาธิต</t>
  </si>
  <si>
    <t xml:space="preserve"> ........แผนงาน ........โครงการ</t>
  </si>
  <si>
    <t>แผนงานเสริมสร้างพลังทางสังคม</t>
  </si>
  <si>
    <t xml:space="preserve"> แผนงาน..ยุทธศาสตร์จัดการปัญหาแรงงานต่างด้าวและการค้ามนุษย์...........................</t>
  </si>
  <si>
    <t xml:space="preserve">     ผลผลิต..จัดการปัญหาแรงงานต่างด้าวและการค้ามนุษย์ด้านการประมง...............................</t>
  </si>
  <si>
    <t>โครงการ..จัดการปัญหาแรงงานต่างด้าวและการค้ามนุษย์ด้านการประมง.............................</t>
  </si>
  <si>
    <t>กิจกรรม .บูรณาการตรวจร่วมเรือประมง....................</t>
  </si>
  <si>
    <t xml:space="preserve"> แผนงาน..ยุทธศาสตร์ป้องกันและแก้ไขปัญหาที่มีผลกระทบต่อความมั่นคง...................</t>
  </si>
  <si>
    <t xml:space="preserve">     ผลผลิต..ป้องกันและแก้ไขปัญหาการทำประมงผิดกฎหมาย.........................</t>
  </si>
  <si>
    <t>โครงการ.ป้องกันและแก้ไขปัญหาการทำประมงผิดกฎหมาย...</t>
  </si>
  <si>
    <t>กิจกรรม การควบคุมเฝ้าระวังการทำการประมงพื้นที่ทะเลชายฝั่ง</t>
  </si>
  <si>
    <t>กิจกรรม .การควบคุมเฝ้าระวังการทำการประมงฤดูสัตว์น้ำมีไข่ วางไข่ เลี้ยงตัวอ่อน (ปิดอ่าว).</t>
  </si>
  <si>
    <t>เม.ย.66 - มิ.ย.66</t>
  </si>
  <si>
    <t>ศูนย์ป้องกันและปราบปรามประมงทะเลกระบี่</t>
  </si>
  <si>
    <t>ศูนย์ศึกษาการพัฒนาและอนุรักษ์พันธุ์ปู ป่าทุ่งทะเลอันเนื่องมาจากพระราชดำริ จังหวัดกระบี่</t>
  </si>
  <si>
    <t xml:space="preserve"> แผนงาน : ยุทธศาสตร์เสริมสร้างพลังทางสังคม</t>
  </si>
  <si>
    <t>โครงการ : ส่งเสริมการดำเนนิงานอันเนื่องมาจากพระราชดำริ</t>
  </si>
  <si>
    <t>106,900.-</t>
  </si>
  <si>
    <t>งบส่วนราชการ</t>
  </si>
  <si>
    <t>ต.ค. 65 - ก.ย. 66</t>
  </si>
  <si>
    <t>กิจกรรม : สนับสนุนโครงการพัฒนาอันเนื่องมาจากพระราชดำริ</t>
  </si>
  <si>
    <t xml:space="preserve"> แผนงาน : ยุทธศาสตร์การเกษตรสร้างมูลค่า</t>
  </si>
  <si>
    <t>โครงการ : บริหารจัดการทรัพยากรประมง</t>
  </si>
  <si>
    <t>319,000.-</t>
  </si>
  <si>
    <t>กิจกรรม : การจัดการทรัพยากรประมง</t>
  </si>
  <si>
    <t xml:space="preserve"> ..2..แผนงาน ...2...โครงการ</t>
  </si>
  <si>
    <t>425,900.-</t>
  </si>
  <si>
    <t>โครงการที่ 1 : โครงการระบบส่งเสริมการเกษตรแบบแปลงใหญ่</t>
  </si>
  <si>
    <t>ส.ป.ก.</t>
  </si>
  <si>
    <t>3</t>
  </si>
  <si>
    <t>กิจกรรมส่งเสริมการเกษตรแบบแปลงใหญ่</t>
  </si>
  <si>
    <t>แปลงใหญ่ยางพารา ปีที่ 3</t>
  </si>
  <si>
    <t>8</t>
  </si>
  <si>
    <t>300</t>
  </si>
  <si>
    <t>โครงการที่ 4 : โครงการพัฒนาเกษตรกรรมยั่งยืน</t>
  </si>
  <si>
    <t>4</t>
  </si>
  <si>
    <t>2</t>
  </si>
  <si>
    <t>กิจกรรมส่งเสริมและพัฒนาเกษตรทฤษฎีใหม่ในเขตปฏิรูปที่ดิน</t>
  </si>
  <si>
    <t>90</t>
  </si>
  <si>
    <t>2.1 เกษตรกรขั้นที่ 1</t>
  </si>
  <si>
    <t>10</t>
  </si>
  <si>
    <t>2.2 เกษตรกรขั้นที่ 2</t>
  </si>
  <si>
    <t>2.3 เกษตรกรขั้นที่ 3</t>
  </si>
  <si>
    <t>โครงการที่ 1 : โครงการส่งเสริมการดำเนินงานอันเนื่องมาจากพระราชดำริ</t>
  </si>
  <si>
    <t>กิจกรรมพัฒนาตามแนวทางพระราชดำริ</t>
  </si>
  <si>
    <t>โครงการคลินิกเกษตรเคลื่อนที่ในพระราชานุเคราะห์</t>
  </si>
  <si>
    <t>เกาะลันตาน้อย</t>
  </si>
  <si>
    <t>โครงการอนุรักษ์พันธุกรรมพืช</t>
  </si>
  <si>
    <t>5</t>
  </si>
  <si>
    <t>โครงการพัฒนาและรณรงค์การใช้หญ้าแฝกฯ</t>
  </si>
  <si>
    <t>50,000</t>
  </si>
  <si>
    <t>โครงการที่ 2 : โครงการพัฒนาผู้แทนเกษตรกร</t>
  </si>
  <si>
    <t>6</t>
  </si>
  <si>
    <t>กิจกรรมพัฒนาผู้แทนเกษตรกรในเขตปฏิรูปที่ดิน</t>
  </si>
  <si>
    <t>22</t>
  </si>
  <si>
    <t>แผนงานยุทธศาสตร์จัดการมลพิษและสิ่งแวดล้อม</t>
  </si>
  <si>
    <t>โครงการที่ 1 : โครงการเฝ้าระวังการเผาซากพืช วัชพืช และวัสดุทางการเกษตรในเขตปฏิรูปที่ดิน</t>
  </si>
  <si>
    <t>7</t>
  </si>
  <si>
    <t>กิจกรรมเฝ้าระวังการเผาซากพืช วัชพืช และวัสดุทางการเกษตรในเขตปฏิรูปที่ดิน</t>
  </si>
  <si>
    <t>โครงการที่ 2 : โครงการส่งเสริมและพัฒนาอาชีพเพื่อแก้ไขปัญหาที่ดินทำกินของเกษตรกร</t>
  </si>
  <si>
    <t>กิจกรรมพัฒนาโครงสร้างพื้นฐานที่ดินแปลงรวม</t>
  </si>
  <si>
    <t>พื้นที่</t>
  </si>
  <si>
    <t>9</t>
  </si>
  <si>
    <t>งบประมาณกองทุนการปฏิรูปที่ดินเพื่อเกษตรกรรม</t>
  </si>
  <si>
    <t>งานพัฒนาเกษตรกร</t>
  </si>
  <si>
    <t xml:space="preserve"> โครงการส่งเสริมและพัฒนาอาชีพเพื่อแก้ไขปัญหาที่ดินทำกินของเกษตรกร </t>
  </si>
  <si>
    <t>20</t>
  </si>
  <si>
    <t>กิจกรรม ยกระดับรายได้เกษตรกรในเขตปฏิรูปที่ดินเพื่อลดความเหลื่อมล้ำ</t>
  </si>
  <si>
    <t>60</t>
  </si>
  <si>
    <t>โครงการส่งเสริมระบบวนเกษตรในเขตปฏิรูปที่ดิน</t>
  </si>
  <si>
    <t>11</t>
  </si>
  <si>
    <t>โครงการพัฒนาธุรกิจชุมชนในเขตปฏิรูปที่ดิน</t>
  </si>
  <si>
    <t xml:space="preserve">    3  แผนงาน  8  โครงการ / 1 กองทุน 3 โครงการ</t>
  </si>
  <si>
    <t>สำนักงานการปฏิรูปที่ดินจังหวัดกระบี่</t>
  </si>
  <si>
    <t>สำนักงานสหกรณ์จังหวัดกระบี่</t>
  </si>
  <si>
    <t xml:space="preserve">แผนงานพื้นฐาน </t>
  </si>
  <si>
    <t>แผนงานยุทธศาสตร์</t>
  </si>
  <si>
    <t>โครงการส่งเสริมและพัฒนาสหกรณ์/กลุ่มเกษตรกรในพื้นที่โครงการอันเนื่องมาจากพระราชดำริ</t>
  </si>
  <si>
    <t>สหกรณ์นิคมปากน้ำ จำกัด หมู่ 1 ต.ปลายพระยา อ.ปลายพระยา</t>
  </si>
  <si>
    <t>โครงการส่งเสริมกิจกรรมสหกรณ์นักเรียนในโรงเรียน ตามพระราชดำริสมเด็จพระกนิษฐาธิราชเจ้า กรมสมเด็จพระเทพรัตราชสุดาฯ สยามบรมราชกุมารี</t>
  </si>
  <si>
    <r>
      <rPr>
        <b/>
        <u/>
        <sz val="14"/>
        <rFont val="TH SarabunPSK"/>
        <family val="2"/>
      </rPr>
      <t>แผนงาน</t>
    </r>
    <r>
      <rPr>
        <b/>
        <sz val="14"/>
        <rFont val="TH SarabunPSK"/>
        <family val="2"/>
      </rPr>
      <t xml:space="preserve"> ด้านการสร้างความสามารถในการแข่งขัน</t>
    </r>
  </si>
  <si>
    <r>
      <rPr>
        <b/>
        <u/>
        <sz val="14"/>
        <rFont val="TH SarabunPSK"/>
        <family val="2"/>
      </rPr>
      <t>กิจกรรมหลัก</t>
    </r>
    <r>
      <rPr>
        <b/>
        <sz val="14"/>
        <rFont val="TH SarabunPSK"/>
        <family val="2"/>
      </rPr>
      <t xml:space="preserve"> ส่งเสริมและพัฒนาสหกรณ์และกลุ่มเกษตรกร</t>
    </r>
  </si>
  <si>
    <r>
      <rPr>
        <b/>
        <u/>
        <sz val="14"/>
        <rFont val="TH SarabunPSK"/>
        <family val="2"/>
      </rPr>
      <t>แผนงาน</t>
    </r>
    <r>
      <rPr>
        <b/>
        <sz val="14"/>
        <rFont val="TH SarabunPSK"/>
        <family val="2"/>
      </rPr>
      <t xml:space="preserve"> เสริมสร้างพลังทางสังคม</t>
    </r>
  </si>
  <si>
    <r>
      <rPr>
        <b/>
        <u/>
        <sz val="14"/>
        <rFont val="TH SarabunPSK"/>
        <family val="2"/>
      </rPr>
      <t>กิจกรรมหลัก</t>
    </r>
    <r>
      <rPr>
        <b/>
        <sz val="14"/>
        <rFont val="TH SarabunPSK"/>
        <family val="2"/>
      </rPr>
      <t xml:space="preserve"> พัฒนาสหกรณ์/กลุ่มเกษตรกรในพื้นที่โครงการอันเนื่องมาจากพระราชดำริ</t>
    </r>
  </si>
  <si>
    <r>
      <rPr>
        <b/>
        <u/>
        <sz val="14"/>
        <rFont val="TH SarabunPSK"/>
        <family val="2"/>
      </rPr>
      <t>กิจกรรมรอง</t>
    </r>
    <r>
      <rPr>
        <b/>
        <sz val="14"/>
        <rFont val="TH SarabunPSK"/>
        <family val="2"/>
      </rPr>
      <t xml:space="preserve"> ส่งเสริมและพัฒนาสหกรณ์/กลุ่มเกษตรกรในพื้นที่โครงการอันเนื่องมาจากพระราชดำริ</t>
    </r>
  </si>
  <si>
    <t>1. โครงการส่งเสริมอาชีพด้านการเกษตรตามอัตลักษณ์และภูมิปัญญาท้องถิ่น</t>
  </si>
  <si>
    <t>1.1 กิจกรรมส่งเสริมอาชีพด้านการเกษตรตามอัตลักษณ์และภูมิปัญญาท้องถิ่น</t>
  </si>
  <si>
    <t xml:space="preserve"> 1..พัฒนาเกษตรกรผลิตสินค้าไม้ผลอัตลักษณ์พื้นถิ่นที่เหมาะสมกับพื้นที่สู่มาตรฐานสร้างความเข้มแข็งขององค์กร</t>
  </si>
  <si>
    <t>1.1พัฒนาศักยภาพแปลงรวบรวมพันธุ์ไม้ผลอัตลักษณ์</t>
  </si>
  <si>
    <t>ตค.65-กย.66</t>
  </si>
  <si>
    <t>กิจกรรม ส่งเสริมและพัฒนาต้นแบบเกษตรอัจฉริยะ</t>
  </si>
  <si>
    <t xml:space="preserve">2.1.2  ถ่ายทอดองค์ความรู้สู่เกษตรกร </t>
  </si>
  <si>
    <t>17</t>
  </si>
  <si>
    <t>2.1.3 ชุดสาธิตโรงเรือนอัจฉริยะ</t>
  </si>
  <si>
    <t>2.1.3 ชุดระบบน้ำอัจฉริยะ</t>
  </si>
  <si>
    <t>กิจกรรมส่งเสริมดำเนินงานอันเนื่องมาจากพระราชดำริ</t>
  </si>
  <si>
    <t>(1) สนับสนุนโครงการอันเนื่องมาจากพระราชดำริ</t>
  </si>
  <si>
    <t xml:space="preserve"> 1. โครงการคลินิกเกษตรเคลื่อนที่ในพระราชานุเคราะห์ </t>
  </si>
  <si>
    <t>สมเด็จพระบรมโอรสาธิราชฯ สยามมกุฎราชกุมาร</t>
  </si>
  <si>
    <t xml:space="preserve"> 1.1 การดำเนินการเปิดคลินิกเกษตรเคลื่อนที่</t>
  </si>
  <si>
    <t>20000</t>
  </si>
  <si>
    <t xml:space="preserve"> 2. โครงการอนุรักษ์พันธุกรรมพืช อันเนื่องมาจากพระราชดำริ</t>
  </si>
  <si>
    <t xml:space="preserve"> 2.1 แปลงปลูกรักษาทรัพยากรในพื้นที่</t>
  </si>
  <si>
    <t>50</t>
  </si>
  <si>
    <t>100000</t>
  </si>
  <si>
    <t>2.2 สำรวจและบันทึกข้อมูลทรัพยากร</t>
  </si>
  <si>
    <t>5000</t>
  </si>
  <si>
    <t>2.3.อบรมหลักสูตรการอนุรักษ์พันธุ์พืชท้องถิ่น</t>
  </si>
  <si>
    <t>6000</t>
  </si>
  <si>
    <t>2.4 สนับสนุนโรงเรียนสวนพฤกษาศาสตร์</t>
  </si>
  <si>
    <t>10000</t>
  </si>
  <si>
    <t>3.โครงการค่าย "เยาวชน...รักษ์พงไพร เฉลิมพระเกียรติ 60 พรรษา สมเด็จพระเทพรัตนราชสุดาฯ สยามบรมราชกุมารี"</t>
  </si>
  <si>
    <t>1.โครงการก่อสร้างโรงเรือน รวบรวมจัดแสดงพืชทนแล้งและไม้อวบน้ำ พร้อมงานตกแต่งภูมิทัศน์</t>
  </si>
  <si>
    <t>หลัง</t>
  </si>
  <si>
    <t>ศูนย์ส่งเสริมและพัฒนาอาชีพการเกษตรจังหวัดกระบี่</t>
  </si>
  <si>
    <t>2.1.1 พัฒนาแปลงต้นแบบให้จุดเรียนรู้และถ่ายทอดเทคโนโลยี</t>
  </si>
  <si>
    <t>3.1กิจกรรมอบรมค่าย "เยาวชน...รักษ์พงไพร เฉลิมพระเกียรติ 60 พรรษาฯ"</t>
  </si>
  <si>
    <t xml:space="preserve">กิจกรรม ก่อสร้างโรงเรือน รวบรวมจัดแสดงพืชทนแล้งและไม้อวบน้ำพร้อมงานตกแต่งภูมิทัศน์ </t>
  </si>
  <si>
    <t>2. โครงการ 1 อำเภอ 1 แปลงเกษตรอัจฉริยะ</t>
  </si>
  <si>
    <t>2.1 ส่งเสริมนวัตกรรมและเทคโนโลยีใหม่ "ระบบบริหารจัดการแปลงเกษตรด้วยระบบเกษตรอัจฉริยะ" (HandySense)</t>
  </si>
  <si>
    <t>สำนักงานประมงจังหวัดกระบี่</t>
  </si>
  <si>
    <t>แผนงานยุทธศาสตร์จัดการปัญหาแรงงานต่างด้าวและการค้ามนุษย์</t>
  </si>
  <si>
    <t>โครงการจัดการปัญหาแรงงานต่างด้าวและการค้ามนุษย์ด้านการประมง</t>
  </si>
  <si>
    <t>กิจกรรมจัดการปัญหาแรงงานต่างด้าวและการค้ามนุษย์ด้านการประมง</t>
  </si>
  <si>
    <t xml:space="preserve"> - ค่าจ้างเหมาบริการ Seabook</t>
  </si>
  <si>
    <t>แผนงานยุทธศาสตร์ป้องกันและแก้ไขปัญหาที่มีผลกระทบต่อความมั่นคง</t>
  </si>
  <si>
    <t>โครงการป้องกันและแก้ไขปัญหาการทำประมงผิดกฎหมาย</t>
  </si>
  <si>
    <t>กิจกรรมป้องกันและแก้ไขปัญหาการทำประมงผิดกฎหมาย</t>
  </si>
  <si>
    <t>ผลผลิตรายการค่าใช้จ่ายบุคลากรภาครัฐฯ</t>
  </si>
  <si>
    <t>กิจกรรมบุคลากรภาครัฐด้านประมง</t>
  </si>
  <si>
    <t>กิจกรรมพัฒนาคุณภาพสินค้าประมงสู่มาตรฐาน (GAP)</t>
  </si>
  <si>
    <t>โครงการส่งเสริมอาชีพประมง</t>
  </si>
  <si>
    <t>กิจกรรมปรับปรุงข้อมูลทะเบียนเกษตรกร</t>
  </si>
  <si>
    <t>กิจกรรมส่งเสริมและพัฒนาศักยภาพกระบวนการผลิต</t>
  </si>
  <si>
    <t>กิจกรรมพัฒนาเกษตรทฤษฎีใหม่</t>
  </si>
  <si>
    <t>กิจกรรมจัดระเบียบการทำประมง</t>
  </si>
  <si>
    <t>โครงการสร้างความเข้มแข็งกลุ่มการผลิตด้านการประมง</t>
  </si>
  <si>
    <t>กิจกรรมสร้างความเข้มแข็งกลุ่มการผลิตด้านการประมง</t>
  </si>
  <si>
    <t>ผลผลิตพัฒนาศักยภาพด้านการประมง</t>
  </si>
  <si>
    <t>กิจกรรมส่งเสริมและสนับสนุนงานประมง</t>
  </si>
  <si>
    <t>ผลผลิตส่งเสริมการดำเนินงานอันเนื่องมาจากพระราชดำริ</t>
  </si>
  <si>
    <t>กิจกรรมสนับสนุนโครงการพัฒนาอันเนื่องมาจากพระราชดำริ</t>
  </si>
  <si>
    <t xml:space="preserve"> - ประมงโรงเรียน</t>
  </si>
  <si>
    <t>กิจกรรมศูนย์เรียนรู้การเพิ่มประสิทธิภาพการผลิตสินค้าเกษตร</t>
  </si>
  <si>
    <t>ปลายพระยา
คลองท่อม
เหนือคลอง</t>
  </si>
  <si>
    <t>4
2
1</t>
  </si>
  <si>
    <t>ราย
ราย
ราย</t>
  </si>
  <si>
    <t xml:space="preserve"> - ส่งเสริมและพัฒนาอาชีพการเพาะเลี้ยงสัตว์</t>
  </si>
  <si>
    <t>โครงการเชื่อมโยงสินค้าเกษตรปลอดภัยจังหวัดกระบี่</t>
  </si>
  <si>
    <t>กิจกรรม รวบรวมเกษตรกรผู้ผลิตสินค้าเกษตรที่มีคุณภาพ/ปลอดภัย (ด้านประมง) เพื่อเข้าสู่ตลาดออนไลน์</t>
  </si>
  <si>
    <t>เมือง
เกาะลันตา
คลองท่อม</t>
  </si>
  <si>
    <t>5
15
10</t>
  </si>
  <si>
    <t>โครงการชลประทานกระบี่</t>
  </si>
  <si>
    <t>งบประมาณตามแผนปฏิบัติการด้านการเกษตรและสหกรณ์จังหวัดกระบี่ ประจำปีงบประมาณ พ.ศ. 2566</t>
  </si>
  <si>
    <t>ที่</t>
  </si>
  <si>
    <t>ส่วนราชการ</t>
  </si>
  <si>
    <t>แหล่งงบประมาณ</t>
  </si>
  <si>
    <t>จำนวนโครงการและงบประมาณ</t>
  </si>
  <si>
    <t>ประเด็นการพัฒนาที่ 1</t>
  </si>
  <si>
    <t>ประเด็นการพัฒนาที่ 2</t>
  </si>
  <si>
    <t>ประเด็นการพัฒนาที่ 3</t>
  </si>
  <si>
    <t>ประเด็นการพัฒนาที่ 4</t>
  </si>
  <si>
    <t>รวมจำนวนโครงการ</t>
  </si>
  <si>
    <t>รวมงบประมาณ</t>
  </si>
  <si>
    <t>ศูนย์ศึกษาการพัฒนาและอนุรักษ์พันธุ์ปูป่าทุ่งทะเลอันเนื่องมาจากพระราชดำริ จังหวัดกระบี่</t>
  </si>
  <si>
    <t>ด่านตรวจพืชกระบี่</t>
  </si>
  <si>
    <t>ศูนย์ส่งเสริมและพัฒนาอาชีพการเกษตรจังหวัดกระบี่ (พืชสวน)</t>
  </si>
  <si>
    <t>สรุป</t>
  </si>
  <si>
    <t>พื้นฐานด้านการสร้างการเติบโตบนคุณภาพชีวิตที่เป็นมิตรต่อสิ่งแวดล้อม</t>
  </si>
  <si>
    <t>1.1 ซ่อมแซมบ้านพักข้าราชการ 3-4 อ่างเก็บน้ำบางกำปรัดอันเนื่องมาจากพระราชดำริ จำนวน 1 หลัง</t>
  </si>
  <si>
    <t xml:space="preserve">โคกหาร </t>
  </si>
  <si>
    <t>พ.ย.65 - มี.ค.66</t>
  </si>
  <si>
    <t>1.2 ซ่อมแซมที่ทำการอ่างเก็บน้ำบางกำปรัดอันเนื่องมาจากพระราชดำริ</t>
  </si>
  <si>
    <t>ธ.ค.65 - ก.ย.66</t>
  </si>
  <si>
    <t>1.3 ซ่อมแซมบ้านพักข้าราชการ 3-4 อ่างเก็บน้ำห้วยลึก จำนวน 1 หลัง</t>
  </si>
  <si>
    <t>เขาเขน</t>
  </si>
  <si>
    <t>1.4 ซ่อมแซมอาคารที่ทำการอ่างเก็บน้ำห้วยลึก จำนวน 1 แห่ง</t>
  </si>
  <si>
    <t>1.5 ปรับปรุงอาคาร Canal Outlet สาย LMP อ่างเก็บน้ำห้วยน้ำเขียว อันเนื่องมาจากพระราชดำริ จำนวน 1 แห่ง</t>
  </si>
  <si>
    <t>1.6 ปรับปรุงระบบท่อส่งน้ำอ่างเก็บน้ำห้วยลึก ระยะที่ 1</t>
  </si>
  <si>
    <t>1.7 ขุดลอกตะกอนดินคลองส่งน้ำสาย RMC , 2L-RMC อ่างเก็บน้ำคลองหยา อันเนื่องมาจากพระราชดำริ ปริมาณดิน 2,000 ลบ.ม.</t>
  </si>
  <si>
    <t>1.8 ซ่อมแซมตอม่อรับท่อส่งน้ำ กม.0+280 สายแยก 1 ซ้าย ฝายคลองน้ำตาย อันเนื่องมาจากพระราชดำริ จำนวน 1 แห่ง</t>
  </si>
  <si>
    <t>พ.ย.65 - ก.ย.66</t>
  </si>
  <si>
    <t>1.9 ซ่อมแซมถนนทางเข้าหัวงานฝายคลองน้ำตาย อันเนื่องมาจากพระราชดำริ ความยาว 2,000 เมตร</t>
  </si>
  <si>
    <t>ม.ค.66 - มี.ค.66</t>
  </si>
  <si>
    <t>1.10 ปรับปรุงระบบท่อส่งน้ำอ่างเก็บน้ำบางกำปรัด อันเนื่องมาจากพระราชดำริ ระยะที่ 4 ระยะทาง 12.867 กม.</t>
  </si>
  <si>
    <t>ธ.ค.65 - มี.ค.66</t>
  </si>
  <si>
    <t>1.11 ก่อสร้างถนนบำรุงรักษาท้ายทำนบดินอ่างเก็บน้ำห้วยน้ำเขียว อันเนื่องมาจากพระราชดำริ ระยะทาง 2.890 กม.</t>
  </si>
  <si>
    <t>พ.ย.65 - เม.ย.66</t>
  </si>
  <si>
    <t>1.12 ปรับปรุงอาคารควบคุม Control House อ่างเก็บน้ำคลองหยาอันเนื่องมาจากพระราชดำริ จังหวัดกระบี่ จำนวน 1 แห่ง</t>
  </si>
  <si>
    <t>1.13 ซ่อมแซมคอนกรีตดาดคลองส่งน้ำสาย 1L-LMC กม.0+000 - 3+000 ฝายคลองน้ำแดง พื้นที่ไม่กว่า 10,300 ตร.ม.</t>
  </si>
  <si>
    <t>1.14 บำรุงรักษาระบบส่งท่อน้ำสายใหญ่ อ่างเก็บน้ำบางกำปรัดอันเนื่องมาจากพระราชดำริ ความยาว 34.27 กม. โครงการชลประทานกระบี่</t>
  </si>
  <si>
    <t>1.15 บำรุงรักษาหัวงาน อ่างเก็บน้ำบางกำปรัด อันเนื่องมาจากพระราชดำริ พื้นที่ 1,971  ไร่ โครงการชลประทานกระบี่</t>
  </si>
  <si>
    <t>1.16 ขุดลอกตะกอนดินคลองส่งน้ำสาย 1L-RMC กม.0+000 - 2+850 ปริมาณดิน 500 ลบ.ม. ฝายคลองน้ำแดง</t>
  </si>
  <si>
    <t>1.17 ขุดลอกตะกอนดินคลองส่งน้ำสาย 1R-LMC กม.0+000 - 2+550 ปริมาณดิน 600 ลบ.ม. ฝายคลองน้ำแดง</t>
  </si>
  <si>
    <t>1.18 ขุดลอกตะกอนดินคลองส่งน้ำสาย RMC กม.0+000 -3+300 ปริมาณดิน 700 ลบ.ม. ฝายคลองน้ำแดง</t>
  </si>
  <si>
    <t>1.19 ซ่อมแซม ทรบ. ปลายคลองส่งน้ำสาย LMC ฝายคลองน้ำแดง จำนวน 1 แห่ง</t>
  </si>
  <si>
    <t>1.20 ซ่อมแซมคลองส่งน้ำสาย LMC กม.1+050 - กม. 3+300 ฝายคลองน้ำแดง ความยาว 2,250 เมตร</t>
  </si>
  <si>
    <t>1.21 ซ่อมแซมคอนกรีตดาดคลองส่งน้ำ LMC กม.5+500 -9+100 ฝายคลองน้ำแดง พื้นที่ไม่น้อยกว่า 14,400 ตร.ม.</t>
  </si>
  <si>
    <t>1.22 บำรุงรักษาคลองส่งน้ำสายซอย ฝายคลองน้ำแดง ความยาว 8.82 กม. โครงการชลประทานกระบี่</t>
  </si>
  <si>
    <t>1.23 บำรุงรักษาคลองส่งน้ำสายใหญ่ ฝายคลองน้ำแดง ความยาว 12.61 กม. โครงการชลประทานกระบี่</t>
  </si>
  <si>
    <t>1.24 บำรุงรักษาหัวงาน ฝายคลองน้ำแดง พื้นที่  126  ไร่ โครงการชลประทานกระบี่</t>
  </si>
  <si>
    <t>1.25 ปรับปรุงถนนคันคลองส่งน้ำสาย LMC กม.0+000 - 0+400 ฝายคลองน้ำแดง ระยะทาง 0.400 กม.</t>
  </si>
  <si>
    <t>1.26 ขุดลอกตะกอนดินคลองส่งน้ำสาย 1L-RMC กม.0+000 - 2+200 ปริมาณดิน 400 ลบ.ม. ฝายคลองบางกำปรัด</t>
  </si>
  <si>
    <t>1.27 ขุดลอกตะกอนดินคลองส่งน้ำสาย 1R-RMC กม.0+000 - 8+761 ปริมาณดิน 2,500 ลบ.ม. ฝายคลองบางกำปรัด</t>
  </si>
  <si>
    <t>ต.ค.65 - ม.ค.66</t>
  </si>
  <si>
    <t>1.28 ขุดลอกตะกอนดินคลองส่งน้ำสาย RMC กม.1+500 - 12+270 ปริมาณดินขุด 4,000 ลบ.ม. ฝายคลองบางกำปรัด</t>
  </si>
  <si>
    <t>1.29 ขุดลอกตะกอนดินบริเวณหน้าฝายคลองบางกำปรัด ปริมาณ 50,000 ลบ.ม.</t>
  </si>
  <si>
    <t>1.30 ซ่อมแซมคลองส่งน้ำสาย RMC กม.0+000 - กม. 1+400 ฝายคลองบางกำปรัด ความยาว 1400 ม.</t>
  </si>
  <si>
    <t>1.31 ซ่อมแซมคันคลองฝั่งซ้ายคลองส่งน้ำสาย RMC กม.4+440 - 10+000 ฝายคลองบางกำปรัด</t>
  </si>
  <si>
    <t>1.32 ซ่อมแซมถนนทางเข้าหัวงานฝายคลองบางกำปรัด พื้นที่ไม่น้อยกว่า 4,650 ตารางเมตร</t>
  </si>
  <si>
    <t>1.33 ซ่อมแซมสะพานรถยนต์ คสล. กม.2+900 ขนาด 6.00 X8.00 ม. คลองส่งน้ำสาย RMC ฝายคลองบางกำปรัด</t>
  </si>
  <si>
    <t>1.34 ซ่อมแซมหินเรียงด้านท้ายฝายคลองบางกำปรัด พื้นที่ 1,008 ตร.ม.</t>
  </si>
  <si>
    <t>1.35 บำรุงรักษาคลองส่งน้ำสายซอย อ่างเก็บน้ำบางกำปรัดอันเนื่องมาจากพระราชดำริ ความยาว 11.18 กม. โครงการชลประทานกระบี่</t>
  </si>
  <si>
    <t>1.36 บำรุงรักษาหัวงานฝายคลองบางกำปรัด พื้นที่ 15 ไร่ โครงการชลประทานกระบี่</t>
  </si>
  <si>
    <t>1.37 ปรับปรุงท่อลอดคลองส่งน้ำสาย RMC กม.8+250 ขนาด 2.50 X2.50 ม. จำนวน 2 ช่องฝายบางกำปรัด</t>
  </si>
  <si>
    <t>1.38 บำรุงรักษาระบบท่อส่งน้ำ โครงการอ่างเก็บน้ำห้วยน้ำเขียว อันเนื่องมาจากพระราชดำริ ระยะทาง 13.802 กิโลเมตร โครงการชลประทานกระบี่</t>
  </si>
  <si>
    <t>1.39 บำรุงรักษาหัวงาน โครงการอ่างเก็บน้ำห้วยน้ำเขียว อันเนื่องมาจากพระราชดำริ พื้นที่ 520 ไร่ โครงการชลประทานกระบี่</t>
  </si>
  <si>
    <t>1.40 ซ่อมแซมคอนกรีตดาดคลองส่งน้ำสาย 1L-RMC กม.1+200 - กม.2+580 ฝายคลองทรายขาว พื้นที่ 3,343 ตร.ม.</t>
  </si>
  <si>
    <t>ทรายขาว</t>
  </si>
  <si>
    <t>1.41 ซ่อมแซมคอนกรีตดาดคลองส่งน้ำสาย RMC กม.0+500-กม.0+800 ฝายคลองทรายขาว พื้นที่ 855 ตร.ม.</t>
  </si>
  <si>
    <t>1.42 บำรุงรักษาคลองส่งน้ำสายใหญ่ โครงการฝายคลองทรายขาว  ระยะทาง 2.180กิโลเมตร โครงการชลประทานกระบี่</t>
  </si>
  <si>
    <t>1.43 บำรุงรักษาระบบท่อส่งน้ำ โครงการฝายคลองทรายขาว  ระยะทาง 3.947 กม. โครงการชลประทานกระบี่</t>
  </si>
  <si>
    <t>1.44 บำรุงรักษาหัวงาน โครงการฝายคลองทรายขาว พื้นที่ 42 ไร่ โครงการชลประทานกระบี่</t>
  </si>
  <si>
    <t>1.45 บำรุงรักษาหัวงาน อ่างเก็บน้ำห้วยลึก พื้นที่ 186  ไร่ โครงการชลประทานกระบี่</t>
  </si>
  <si>
    <t>1.46 ซ่อมแซมอาคารประกอบระบบท่อส่งน้ำสายใหญ่ RMP อ่างเก็บน้ำคลองหยาอันเนื่องมาจากพระราชดำริ จำนวน 6 แห่ง</t>
  </si>
  <si>
    <t>1.47 บำรุงรักษาระบบท่อส่งน้ำ อ่างเก็บน้ำห้วยลึก ความยาว 14.33 กม. โครงการชลประทานกระบี่</t>
  </si>
  <si>
    <t>1.48 บำรุงรักษาระบบท่อส่งน้ำสายซอย อ่างเก็บน้ำคลองหยาอันเนื่องมาจากพระราชดำริ ความยาว 8.39 กม. โครงการชลประทานกระบี่</t>
  </si>
  <si>
    <t>1.49 บำรุงรักษาระบบท่อส่งน้ำสายใหญ่ อ่างเก็บน้ำคลองหยาอันเนื่องมาจากพระราชดำริ ความยาว 7.50 กม. โครงการชลประทานกระบี่</t>
  </si>
  <si>
    <t>1.50 บำรุงรักษาหัวงาน อ่างเก็บน้ำคลองหยา อันเนื่องมาจากพระราชดำริ พื้นที่ 442  ไร่ โครงการชลประทานกระบี่</t>
  </si>
  <si>
    <t>1.51 บำรุงรักษาหัวงาน อ่างเก็บน้ำคลองแห้ง พื้นที่ 1,163 ไร่ โครงการชลประทานกระบี่</t>
  </si>
  <si>
    <t>1.52 ซ่อมแซมบำรุงรักษาระบบชลประทาน ตามข้อเสนอเกษตรกร ผู้ใช้น้ำชลประทาน จำนวน 10 รายการ โครงการชลประทานกระบี่</t>
  </si>
  <si>
    <t>1.53 ซ่อมแซมบำรุงรักษาระบบชลประทานอันเนื่องมาจากพระราชดำริ ตามข้อเสนอเกษตรกร ในเขตจังหวัดกระบี่พื้นที่ 19 ไร่ โครงการชลประทานกระบี่</t>
  </si>
  <si>
    <t>1.54 บริหารการส่งน้ำ โครงการชลประทานกระบี่ พื้นที่ชลประทาน 49,467 ไร่</t>
  </si>
  <si>
    <t>1.55 บำรุงรักษาทางลำเลียงใหญ่ โครงการชลประทานกระบี่ ระยะทาง 13.270 กิโลเมตร ตำบลไสไทย อำเภอเมือง จังหวัดกระบี่</t>
  </si>
  <si>
    <t>1.56 บำรุงรักษาที่ทำการโครงการชลประทานกระบี่ พื้นที่ 21 ไร่ โครงการชลประทานกระบี่</t>
  </si>
  <si>
    <t>1.57 บำรุงรักษาระบบท่อส่งน้ำ โครงการอันเนื่องมาจากพระราชดำริ ระยะทาง 41.240 กิโลเมตร โครงการชลประทานกระบี่</t>
  </si>
  <si>
    <t>1.58 บำรุงรักษาหัวงาน โครงการอันเนื่องมาจากพระราชดำริ พื้นที่  22  ไร่ โครงการชลประทานกระบี่</t>
  </si>
  <si>
    <t>1.59 ซ่อมแซม ทรบ.ปลายคลองส่งน้ำ สายใหญ่ฝั่งขวา ฝายคลองปกาไสย จำนวน 1 แห่ง</t>
  </si>
  <si>
    <t>คลองขนาน</t>
  </si>
  <si>
    <t>1.60 ขุดลอกตะกอนดินคลองส่งน้ำสายใหญ่ฝั่งขวา กม.0+150 ถึง กม.10+500 ฝายคลองปกาไสย ปริมาณดินขุด 4,400 ลบ.ม.</t>
  </si>
  <si>
    <t>1.61 ซ่อมแซมคันคลองฝั่งขวา คลองส่งน้ำสายใหญ่ฝั่งขวา กม.6+000 - กม.7+500 ฝายคลองปกาไสย ความยาว 1,500 เมตร</t>
  </si>
  <si>
    <t>1.62 ซ่อมแซมคันคลองฝั่งขวาคลองส่งน้ำสายใหญ่ฝั่งขวา กม. 0+500 ถึง กม. 1+500 ฝายคลองปกาไสย ความยาว 1,000 เมตร</t>
  </si>
  <si>
    <t xml:space="preserve">1.63 บำรุงรักษาคลองส่งน้ำสายซอย ฝายคลองปกาไสย ระยะทาง 3.500 กิโลเมตร โครงการชลประทานกระบี่ </t>
  </si>
  <si>
    <t>1.64 บำรุงรักษาคลองส่งน้ำสายใหญ่ ฝายคลองปกาไสย ระยะทาง 12.150 กิโลเมตร โครงการชลประทานกระบี่</t>
  </si>
  <si>
    <t xml:space="preserve">1.65 บำรุงรักษาหัวงาน ฝายคลองปกาไสย พื้นที่ 45 ไร่ โครงการชลประทานกระบี่ </t>
  </si>
  <si>
    <t>1.66 ขุดลอกอ่างเก็บน้ำคลองหยา อันเนื่องมาจากพระราชดำริ ปริมาตร 778,000 ลบ.ม. โดยเรือขุด</t>
  </si>
  <si>
    <t>สัดส่วนงบประมาณ</t>
  </si>
  <si>
    <t xml:space="preserve">ส่งเสริมและพัฒนาสหกรณ์และกลุ่มเกษตรกรให้มีความเข้มแข็งตามศักยภาพ </t>
  </si>
  <si>
    <t>ออกหนังสืออนุญาตให้เข้าทำประโยชน์ในที่ดินของนิคมสหกรณ์</t>
  </si>
  <si>
    <t xml:space="preserve"> อนุรักษ์พันธุกรรมพืชอันเนื่องมาจากพระราชด าริสมเด็จพระเทพรัตนราชสุดา ฯ สยามบรมราชกุมาร</t>
  </si>
  <si>
    <t xml:space="preserve"> คลินิกเกษตรเคลื่อนที่ในพระราชานุเคราะห์สมเด็จพระบรมโอรสาธิราชฯ สยามมกุฎราชกุมาร </t>
  </si>
  <si>
    <t>ขับเคลื่อนการประยุกต์ใช้หลักปรัชญาของเศรษฐกิจพอเพียงในสหกรณ์และกลุ่มเกษตรกร</t>
  </si>
  <si>
    <t>แก้ไขปัญหาหนี้สินและพัฒนาคุณภาพชีวิตเกษตรกร</t>
  </si>
  <si>
    <t>ส่งเสริมและพัฒนาเพื่อรักษาและยกระดับความเข้มแข็งสหกรณ์/กลุ่มเกษตรกร</t>
  </si>
  <si>
    <t>ระบบส่งเสริมเกษตรแบบแปลงใหญ่</t>
  </si>
  <si>
    <t>การส่งเสริมและพัฒนาเกษตรปลอดภัยในสถาบันเกษตรกรในเขตพื้นที่นิคมสหกรณ์</t>
  </si>
  <si>
    <t>แผนงานบูรณาการ</t>
  </si>
  <si>
    <t>โครงการส่งเสริมและพัฒนาอาชีพภายใต้โครงการจัดที่ดินตามนโยบายรัฐ</t>
  </si>
  <si>
    <t xml:space="preserve"> 3 แผนงาน12 โครงการ</t>
  </si>
  <si>
    <r>
      <rPr>
        <b/>
        <u/>
        <sz val="14"/>
        <rFont val="TH SarabunPSK"/>
        <family val="2"/>
      </rPr>
      <t>แผนงาน</t>
    </r>
    <r>
      <rPr>
        <b/>
        <sz val="14"/>
        <rFont val="TH SarabunPSK"/>
        <family val="2"/>
      </rPr>
      <t xml:space="preserve"> สนับสนุนด้านการสร้างโอกาสและความเสมอภาคทางสังคม</t>
    </r>
  </si>
  <si>
    <r>
      <rPr>
        <b/>
        <u/>
        <sz val="14"/>
        <rFont val="TH SarabunPSK"/>
        <family val="2"/>
      </rPr>
      <t>แผนงาน</t>
    </r>
    <r>
      <rPr>
        <b/>
        <sz val="14"/>
        <rFont val="TH SarabunPSK"/>
        <family val="2"/>
      </rPr>
      <t xml:space="preserve"> การเกษตรสร้างมูลค่า</t>
    </r>
  </si>
  <si>
    <t xml:space="preserve">                                                                                                                                                  </t>
  </si>
  <si>
    <t>สหกรณ์นิคมอ่าวลึก จำกัด หมู่ที่ 3 ต.คีรีวง อ.ปลายพระยา</t>
  </si>
  <si>
    <t>1 ต.ค.66 - 30 ก.ย.66</t>
  </si>
  <si>
    <t>ไตรมาส 1</t>
  </si>
  <si>
    <t>เบิกจ่าย</t>
  </si>
  <si>
    <t>ร้อยละ</t>
  </si>
  <si>
    <t>กิจกรรม รวบรวมเกษตรกรผู้ผลิตสินค้าเกษตรที่มีคุณภาพ/ปลอดภัย (ด้านพืช) เพื่อเข้าสู่ตลาดออนไลน์</t>
  </si>
  <si>
    <t xml:space="preserve">    2) ผลิตน้ำหมักชีวภาพ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</si>
</sst>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-* #,##0.00_-;\-* #,##0.00_-;_-* &quot;-&quot;??_-;_-@_-"/>
    <numFmt numFmtId="187" formatCode="_-* #,##0_-;\-* #,##0_-;_-* &quot;-&quot;??_-;_-@_-"/>
    <numFmt numFmtId="188" formatCode="#,##0.00_ ;\-#,##0.00\ "/>
    <numFmt numFmtId="189" formatCode="#,##0_ ;\-#,##0\ "/>
    <numFmt numFmtId="190" formatCode="_(* #,##0_);_(* \(#,##0\);_(* &quot;-&quot;??_);_(@_)"/>
    <numFmt numFmtId="191" formatCode="_(* #,##0.00_);_(* \(#,##0.00\);_(* &quot;-&quot;??_);_(@_)"/>
    <numFmt numFmtId="192" formatCode="[$-D00041E]0"/>
    <numFmt numFmtId="193" formatCode="[$-D00041E]#,##0"/>
  </numFmts>
  <fonts count="33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sz val="14"/>
      <name val="TH SarabunPSK"/>
      <family val="2"/>
    </font>
    <font>
      <b/>
      <sz val="14"/>
      <color indexed="8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b/>
      <u/>
      <sz val="14"/>
      <color theme="1"/>
      <name val="TH SarabunPSK"/>
      <family val="2"/>
    </font>
    <font>
      <sz val="12"/>
      <color theme="1"/>
      <name val="TH SarabunPSK"/>
      <family val="2"/>
    </font>
    <font>
      <sz val="10"/>
      <name val="Arial"/>
      <family val="2"/>
    </font>
    <font>
      <sz val="16"/>
      <name val="BrowalliaUPC"/>
      <family val="2"/>
    </font>
    <font>
      <b/>
      <sz val="12"/>
      <color theme="1"/>
      <name val="TH SarabunPSK"/>
      <family val="2"/>
    </font>
    <font>
      <sz val="16"/>
      <color theme="1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sz val="12"/>
      <name val="TH SarabunPSK"/>
      <family val="2"/>
    </font>
    <font>
      <b/>
      <u/>
      <sz val="14"/>
      <name val="TH SarabunPSK"/>
      <family val="2"/>
    </font>
    <font>
      <b/>
      <u/>
      <sz val="12"/>
      <name val="TH SarabunPSK"/>
      <family val="2"/>
    </font>
    <font>
      <sz val="14"/>
      <color rgb="FFFF0000"/>
      <name val="TH SarabunPSK"/>
      <family val="2"/>
    </font>
    <font>
      <u/>
      <sz val="12"/>
      <name val="TH SarabunPSK"/>
      <family val="2"/>
    </font>
    <font>
      <u/>
      <sz val="14"/>
      <name val="TH SarabunPSK"/>
      <family val="2"/>
    </font>
    <font>
      <b/>
      <sz val="12"/>
      <name val="TH SarabunPSK"/>
      <family val="2"/>
    </font>
    <font>
      <sz val="14"/>
      <color rgb="FF00B050"/>
      <name val="TH SarabunPSK"/>
      <family val="2"/>
    </font>
    <font>
      <sz val="13"/>
      <color theme="1"/>
      <name val="TH SarabunPSK"/>
      <family val="2"/>
    </font>
    <font>
      <u/>
      <sz val="14"/>
      <color theme="1"/>
      <name val="TH SarabunPSK"/>
      <family val="2"/>
    </font>
    <font>
      <sz val="11"/>
      <color theme="1"/>
      <name val="TH SarabunPSK"/>
      <family val="2"/>
    </font>
    <font>
      <u/>
      <sz val="15.5"/>
      <name val="TH SarabunPSK"/>
      <family val="2"/>
    </font>
    <font>
      <sz val="16"/>
      <name val="TH SarabunIT๙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name val="TH SarabunIT๙"/>
      <family val="2"/>
    </font>
    <font>
      <sz val="15.5"/>
      <name val="TH SarabunIT๙"/>
      <family val="2"/>
    </font>
    <font>
      <b/>
      <sz val="14"/>
      <color rgb="FFFF0000"/>
      <name val="TH SarabunPSK"/>
      <family val="2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9" fillId="0" borderId="0"/>
    <xf numFmtId="188" fontId="9" fillId="0" borderId="0" applyFont="0" applyFill="0" applyBorder="0" applyAlignment="0" applyProtection="0"/>
    <xf numFmtId="0" fontId="10" fillId="0" borderId="0"/>
    <xf numFmtId="0" fontId="9" fillId="0" borderId="0"/>
    <xf numFmtId="43" fontId="9" fillId="0" borderId="0" applyFont="0" applyFill="0" applyBorder="0" applyAlignment="0" applyProtection="0"/>
    <xf numFmtId="191" fontId="10" fillId="0" borderId="0" applyFont="0" applyFill="0" applyBorder="0" applyAlignment="0" applyProtection="0"/>
  </cellStyleXfs>
  <cellXfs count="511">
    <xf numFmtId="0" fontId="0" fillId="0" borderId="0" xfId="0"/>
    <xf numFmtId="49" fontId="2" fillId="0" borderId="2" xfId="0" applyNumberFormat="1" applyFont="1" applyBorder="1" applyAlignment="1">
      <alignment horizontal="center" vertical="top" wrapText="1"/>
    </xf>
    <xf numFmtId="187" fontId="2" fillId="0" borderId="2" xfId="1" applyNumberFormat="1" applyFont="1" applyBorder="1" applyAlignment="1">
      <alignment horizontal="center" vertical="top"/>
    </xf>
    <xf numFmtId="49" fontId="2" fillId="0" borderId="2" xfId="0" applyNumberFormat="1" applyFont="1" applyBorder="1" applyAlignment="1">
      <alignment horizontal="center" vertical="top"/>
    </xf>
    <xf numFmtId="49" fontId="4" fillId="0" borderId="2" xfId="0" applyNumberFormat="1" applyFont="1" applyBorder="1" applyAlignment="1">
      <alignment horizontal="center" vertical="top" wrapText="1"/>
    </xf>
    <xf numFmtId="187" fontId="2" fillId="0" borderId="2" xfId="1" applyNumberFormat="1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49" fontId="3" fillId="0" borderId="2" xfId="0" applyNumberFormat="1" applyFont="1" applyBorder="1" applyAlignment="1">
      <alignment horizontal="center" vertical="top" wrapText="1"/>
    </xf>
    <xf numFmtId="49" fontId="2" fillId="0" borderId="2" xfId="1" applyNumberFormat="1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 wrapText="1"/>
    </xf>
    <xf numFmtId="0" fontId="6" fillId="0" borderId="0" xfId="0" applyFont="1"/>
    <xf numFmtId="0" fontId="6" fillId="0" borderId="0" xfId="0" applyFont="1" applyAlignment="1">
      <alignment horizontal="center" vertical="center"/>
    </xf>
    <xf numFmtId="43" fontId="5" fillId="0" borderId="2" xfId="1" applyFont="1" applyBorder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top" wrapText="1"/>
    </xf>
    <xf numFmtId="43" fontId="6" fillId="0" borderId="0" xfId="1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0" fontId="5" fillId="0" borderId="2" xfId="0" applyFont="1" applyBorder="1" applyAlignment="1">
      <alignment horizontal="center" vertical="top"/>
    </xf>
    <xf numFmtId="0" fontId="6" fillId="0" borderId="0" xfId="0" applyFont="1" applyAlignment="1">
      <alignment horizontal="center"/>
    </xf>
    <xf numFmtId="0" fontId="6" fillId="0" borderId="0" xfId="0" applyFont="1" applyAlignment="1">
      <alignment vertical="top"/>
    </xf>
    <xf numFmtId="43" fontId="5" fillId="0" borderId="2" xfId="1" applyFont="1" applyBorder="1" applyAlignment="1">
      <alignment horizontal="center" vertical="top"/>
    </xf>
    <xf numFmtId="0" fontId="5" fillId="0" borderId="0" xfId="0" applyFont="1" applyAlignment="1">
      <alignment vertical="top"/>
    </xf>
    <xf numFmtId="0" fontId="5" fillId="0" borderId="2" xfId="0" applyFont="1" applyBorder="1" applyAlignment="1">
      <alignment horizontal="left" vertical="top" wrapText="1"/>
    </xf>
    <xf numFmtId="43" fontId="6" fillId="0" borderId="2" xfId="1" applyFont="1" applyBorder="1" applyAlignment="1">
      <alignment horizontal="center" vertical="top"/>
    </xf>
    <xf numFmtId="0" fontId="6" fillId="0" borderId="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left" vertical="top" wrapText="1"/>
    </xf>
    <xf numFmtId="43" fontId="6" fillId="0" borderId="0" xfId="0" applyNumberFormat="1" applyFont="1" applyAlignment="1">
      <alignment vertical="top"/>
    </xf>
    <xf numFmtId="0" fontId="5" fillId="2" borderId="2" xfId="0" applyFont="1" applyFill="1" applyBorder="1" applyAlignment="1">
      <alignment horizontal="center" vertical="top"/>
    </xf>
    <xf numFmtId="0" fontId="5" fillId="2" borderId="2" xfId="0" applyFont="1" applyFill="1" applyBorder="1" applyAlignment="1">
      <alignment vertical="top"/>
    </xf>
    <xf numFmtId="187" fontId="5" fillId="2" borderId="2" xfId="1" applyNumberFormat="1" applyFont="1" applyFill="1" applyBorder="1" applyAlignment="1">
      <alignment horizontal="center" vertical="top"/>
    </xf>
    <xf numFmtId="0" fontId="6" fillId="2" borderId="2" xfId="0" applyFont="1" applyFill="1" applyBorder="1" applyAlignment="1">
      <alignment vertical="top"/>
    </xf>
    <xf numFmtId="0" fontId="5" fillId="3" borderId="2" xfId="0" applyFont="1" applyFill="1" applyBorder="1" applyAlignment="1">
      <alignment horizontal="center" vertical="top"/>
    </xf>
    <xf numFmtId="0" fontId="2" fillId="3" borderId="2" xfId="2" applyFont="1" applyFill="1" applyBorder="1" applyAlignment="1">
      <alignment vertical="top" wrapText="1"/>
    </xf>
    <xf numFmtId="187" fontId="3" fillId="3" borderId="2" xfId="3" applyNumberFormat="1" applyFont="1" applyFill="1" applyBorder="1" applyAlignment="1">
      <alignment vertical="top" shrinkToFit="1"/>
    </xf>
    <xf numFmtId="0" fontId="3" fillId="3" borderId="2" xfId="2" applyFont="1" applyFill="1" applyBorder="1" applyAlignment="1">
      <alignment horizontal="center" vertical="top" shrinkToFit="1"/>
    </xf>
    <xf numFmtId="0" fontId="2" fillId="3" borderId="2" xfId="4" applyFont="1" applyFill="1" applyBorder="1" applyAlignment="1">
      <alignment horizontal="center" vertical="top" wrapText="1" shrinkToFit="1"/>
    </xf>
    <xf numFmtId="3" fontId="2" fillId="3" borderId="2" xfId="2" applyNumberFormat="1" applyFont="1" applyFill="1" applyBorder="1" applyAlignment="1">
      <alignment horizontal="center" vertical="top" shrinkToFit="1"/>
    </xf>
    <xf numFmtId="0" fontId="5" fillId="3" borderId="2" xfId="0" applyFont="1" applyFill="1" applyBorder="1" applyAlignment="1">
      <alignment horizontal="center" vertical="top" shrinkToFit="1"/>
    </xf>
    <xf numFmtId="0" fontId="5" fillId="4" borderId="2" xfId="0" applyFont="1" applyFill="1" applyBorder="1" applyAlignment="1">
      <alignment horizontal="center" vertical="top"/>
    </xf>
    <xf numFmtId="0" fontId="2" fillId="4" borderId="2" xfId="2" applyFont="1" applyFill="1" applyBorder="1" applyAlignment="1">
      <alignment vertical="top" wrapText="1"/>
    </xf>
    <xf numFmtId="187" fontId="2" fillId="4" borderId="2" xfId="3" applyNumberFormat="1" applyFont="1" applyFill="1" applyBorder="1" applyAlignment="1">
      <alignment vertical="top" shrinkToFit="1"/>
    </xf>
    <xf numFmtId="0" fontId="2" fillId="4" borderId="2" xfId="2" applyFont="1" applyFill="1" applyBorder="1" applyAlignment="1">
      <alignment horizontal="center" vertical="top" shrinkToFit="1"/>
    </xf>
    <xf numFmtId="0" fontId="2" fillId="4" borderId="2" xfId="4" applyFont="1" applyFill="1" applyBorder="1" applyAlignment="1">
      <alignment horizontal="center" vertical="top" wrapText="1" shrinkToFit="1"/>
    </xf>
    <xf numFmtId="3" fontId="2" fillId="4" borderId="2" xfId="2" applyNumberFormat="1" applyFont="1" applyFill="1" applyBorder="1" applyAlignment="1">
      <alignment horizontal="center" vertical="top" shrinkToFit="1"/>
    </xf>
    <xf numFmtId="0" fontId="5" fillId="4" borderId="2" xfId="0" applyFont="1" applyFill="1" applyBorder="1" applyAlignment="1">
      <alignment horizontal="center" vertical="top" shrinkToFit="1"/>
    </xf>
    <xf numFmtId="0" fontId="11" fillId="4" borderId="2" xfId="0" applyFont="1" applyFill="1" applyBorder="1" applyAlignment="1">
      <alignment horizontal="center" vertical="top" wrapText="1"/>
    </xf>
    <xf numFmtId="0" fontId="5" fillId="4" borderId="2" xfId="0" applyFont="1" applyFill="1" applyBorder="1" applyAlignment="1">
      <alignment vertical="top"/>
    </xf>
    <xf numFmtId="187" fontId="3" fillId="4" borderId="2" xfId="3" applyNumberFormat="1" applyFont="1" applyFill="1" applyBorder="1" applyAlignment="1">
      <alignment horizontal="center" vertical="top" shrinkToFit="1"/>
    </xf>
    <xf numFmtId="0" fontId="3" fillId="4" borderId="2" xfId="5" applyFont="1" applyFill="1" applyBorder="1" applyAlignment="1">
      <alignment horizontal="center" vertical="top" wrapText="1"/>
    </xf>
    <xf numFmtId="0" fontId="6" fillId="4" borderId="2" xfId="0" applyFont="1" applyFill="1" applyBorder="1" applyAlignment="1">
      <alignment horizontal="center" vertical="top"/>
    </xf>
    <xf numFmtId="0" fontId="6" fillId="4" borderId="2" xfId="0" applyFont="1" applyFill="1" applyBorder="1" applyAlignment="1">
      <alignment horizontal="center" vertical="top" wrapText="1"/>
    </xf>
    <xf numFmtId="49" fontId="3" fillId="4" borderId="2" xfId="2" applyNumberFormat="1" applyFont="1" applyFill="1" applyBorder="1" applyAlignment="1">
      <alignment horizontal="center" vertical="top" wrapText="1" shrinkToFit="1"/>
    </xf>
    <xf numFmtId="3" fontId="3" fillId="4" borderId="2" xfId="5" applyNumberFormat="1" applyFont="1" applyFill="1" applyBorder="1" applyAlignment="1">
      <alignment horizontal="center" vertical="top" shrinkToFit="1"/>
    </xf>
    <xf numFmtId="49" fontId="6" fillId="4" borderId="2" xfId="0" applyNumberFormat="1" applyFont="1" applyFill="1" applyBorder="1" applyAlignment="1">
      <alignment horizontal="center" vertical="top" shrinkToFit="1"/>
    </xf>
    <xf numFmtId="0" fontId="2" fillId="3" borderId="2" xfId="2" applyFont="1" applyFill="1" applyBorder="1" applyAlignment="1">
      <alignment horizontal="left" vertical="top" wrapText="1"/>
    </xf>
    <xf numFmtId="187" fontId="3" fillId="3" borderId="2" xfId="3" applyNumberFormat="1" applyFont="1" applyFill="1" applyBorder="1" applyAlignment="1">
      <alignment horizontal="center" vertical="top" shrinkToFit="1"/>
    </xf>
    <xf numFmtId="3" fontId="3" fillId="3" borderId="2" xfId="5" applyNumberFormat="1" applyFont="1" applyFill="1" applyBorder="1" applyAlignment="1">
      <alignment horizontal="center" vertical="top" wrapText="1"/>
    </xf>
    <xf numFmtId="3" fontId="2" fillId="3" borderId="2" xfId="5" applyNumberFormat="1" applyFont="1" applyFill="1" applyBorder="1" applyAlignment="1">
      <alignment horizontal="center" vertical="top" wrapText="1"/>
    </xf>
    <xf numFmtId="0" fontId="6" fillId="3" borderId="2" xfId="0" applyFont="1" applyFill="1" applyBorder="1" applyAlignment="1">
      <alignment horizontal="center" vertical="top" shrinkToFit="1"/>
    </xf>
    <xf numFmtId="0" fontId="5" fillId="2" borderId="2" xfId="0" applyFont="1" applyFill="1" applyBorder="1" applyAlignment="1">
      <alignment horizontal="center" vertical="top" wrapText="1"/>
    </xf>
    <xf numFmtId="0" fontId="2" fillId="2" borderId="2" xfId="2" applyFont="1" applyFill="1" applyBorder="1" applyAlignment="1">
      <alignment vertical="top" wrapText="1"/>
    </xf>
    <xf numFmtId="49" fontId="13" fillId="2" borderId="2" xfId="0" applyNumberFormat="1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 wrapText="1" shrinkToFit="1"/>
    </xf>
    <xf numFmtId="189" fontId="2" fillId="2" borderId="2" xfId="6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/>
    </xf>
    <xf numFmtId="49" fontId="6" fillId="2" borderId="2" xfId="0" applyNumberFormat="1" applyFont="1" applyFill="1" applyBorder="1" applyAlignment="1">
      <alignment horizontal="center" vertical="top" shrinkToFit="1"/>
    </xf>
    <xf numFmtId="0" fontId="8" fillId="2" borderId="2" xfId="0" applyFont="1" applyFill="1" applyBorder="1" applyAlignment="1">
      <alignment horizontal="center" vertical="top" wrapText="1"/>
    </xf>
    <xf numFmtId="0" fontId="5" fillId="4" borderId="2" xfId="0" applyFont="1" applyFill="1" applyBorder="1" applyAlignment="1">
      <alignment horizontal="center" vertical="top" wrapText="1"/>
    </xf>
    <xf numFmtId="0" fontId="2" fillId="4" borderId="2" xfId="2" applyFont="1" applyFill="1" applyBorder="1" applyAlignment="1">
      <alignment horizontal="left" vertical="top" wrapText="1"/>
    </xf>
    <xf numFmtId="49" fontId="13" fillId="4" borderId="2" xfId="0" applyNumberFormat="1" applyFont="1" applyFill="1" applyBorder="1" applyAlignment="1">
      <alignment horizontal="center" vertical="top" wrapText="1"/>
    </xf>
    <xf numFmtId="0" fontId="3" fillId="4" borderId="2" xfId="0" applyFont="1" applyFill="1" applyBorder="1" applyAlignment="1">
      <alignment horizontal="center" vertical="top"/>
    </xf>
    <xf numFmtId="0" fontId="3" fillId="4" borderId="2" xfId="0" applyFont="1" applyFill="1" applyBorder="1" applyAlignment="1">
      <alignment horizontal="center" vertical="top" wrapText="1" shrinkToFit="1"/>
    </xf>
    <xf numFmtId="189" fontId="2" fillId="4" borderId="2" xfId="6" applyNumberFormat="1" applyFont="1" applyFill="1" applyBorder="1" applyAlignment="1">
      <alignment horizontal="center" vertical="top" wrapText="1"/>
    </xf>
    <xf numFmtId="0" fontId="8" fillId="4" borderId="2" xfId="0" applyFont="1" applyFill="1" applyBorder="1" applyAlignment="1">
      <alignment horizontal="center" vertical="top" wrapText="1"/>
    </xf>
    <xf numFmtId="0" fontId="5" fillId="6" borderId="2" xfId="0" applyFont="1" applyFill="1" applyBorder="1" applyAlignment="1">
      <alignment horizontal="center" vertical="top" wrapText="1"/>
    </xf>
    <xf numFmtId="0" fontId="2" fillId="6" borderId="2" xfId="2" applyFont="1" applyFill="1" applyBorder="1" applyAlignment="1">
      <alignment horizontal="left" vertical="top" wrapText="1"/>
    </xf>
    <xf numFmtId="49" fontId="13" fillId="6" borderId="2" xfId="0" applyNumberFormat="1" applyFont="1" applyFill="1" applyBorder="1" applyAlignment="1">
      <alignment horizontal="center" vertical="top" wrapText="1"/>
    </xf>
    <xf numFmtId="0" fontId="2" fillId="6" borderId="2" xfId="2" applyFont="1" applyFill="1" applyBorder="1" applyAlignment="1">
      <alignment horizontal="center" vertical="top" shrinkToFit="1"/>
    </xf>
    <xf numFmtId="0" fontId="3" fillId="6" borderId="2" xfId="0" applyFont="1" applyFill="1" applyBorder="1" applyAlignment="1">
      <alignment horizontal="center" vertical="top"/>
    </xf>
    <xf numFmtId="0" fontId="3" fillId="6" borderId="2" xfId="0" applyFont="1" applyFill="1" applyBorder="1" applyAlignment="1">
      <alignment horizontal="center" vertical="top" wrapText="1" shrinkToFit="1"/>
    </xf>
    <xf numFmtId="3" fontId="2" fillId="6" borderId="2" xfId="5" applyNumberFormat="1" applyFont="1" applyFill="1" applyBorder="1" applyAlignment="1">
      <alignment horizontal="center" vertical="top" shrinkToFit="1"/>
    </xf>
    <xf numFmtId="49" fontId="6" fillId="6" borderId="2" xfId="0" applyNumberFormat="1" applyFont="1" applyFill="1" applyBorder="1" applyAlignment="1">
      <alignment horizontal="center" vertical="top" shrinkToFit="1"/>
    </xf>
    <xf numFmtId="0" fontId="11" fillId="6" borderId="2" xfId="0" applyFont="1" applyFill="1" applyBorder="1" applyAlignment="1">
      <alignment horizontal="center" vertical="top" wrapText="1"/>
    </xf>
    <xf numFmtId="0" fontId="5" fillId="7" borderId="2" xfId="0" applyFont="1" applyFill="1" applyBorder="1" applyAlignment="1">
      <alignment horizontal="center" vertical="top"/>
    </xf>
    <xf numFmtId="0" fontId="2" fillId="7" borderId="2" xfId="2" applyFont="1" applyFill="1" applyBorder="1" applyAlignment="1">
      <alignment vertical="top" wrapText="1"/>
    </xf>
    <xf numFmtId="3" fontId="3" fillId="7" borderId="2" xfId="2" applyNumberFormat="1" applyFont="1" applyFill="1" applyBorder="1" applyAlignment="1">
      <alignment horizontal="center" vertical="top" shrinkToFit="1"/>
    </xf>
    <xf numFmtId="0" fontId="2" fillId="7" borderId="2" xfId="2" applyFont="1" applyFill="1" applyBorder="1" applyAlignment="1">
      <alignment horizontal="center" vertical="top" shrinkToFit="1"/>
    </xf>
    <xf numFmtId="0" fontId="6" fillId="7" borderId="2" xfId="0" applyFont="1" applyFill="1" applyBorder="1" applyAlignment="1">
      <alignment horizontal="center" vertical="top"/>
    </xf>
    <xf numFmtId="49" fontId="3" fillId="7" borderId="2" xfId="2" applyNumberFormat="1" applyFont="1" applyFill="1" applyBorder="1" applyAlignment="1">
      <alignment horizontal="center" vertical="top" wrapText="1" shrinkToFit="1"/>
    </xf>
    <xf numFmtId="49" fontId="6" fillId="7" borderId="2" xfId="0" applyNumberFormat="1" applyFont="1" applyFill="1" applyBorder="1" applyAlignment="1">
      <alignment horizontal="center" vertical="top" shrinkToFit="1"/>
    </xf>
    <xf numFmtId="0" fontId="8" fillId="7" borderId="2" xfId="0" applyFont="1" applyFill="1" applyBorder="1" applyAlignment="1">
      <alignment horizontal="center" vertical="top"/>
    </xf>
    <xf numFmtId="3" fontId="3" fillId="3" borderId="2" xfId="2" applyNumberFormat="1" applyFont="1" applyFill="1" applyBorder="1" applyAlignment="1">
      <alignment horizontal="center" vertical="top" shrinkToFit="1"/>
    </xf>
    <xf numFmtId="0" fontId="2" fillId="3" borderId="2" xfId="2" applyFont="1" applyFill="1" applyBorder="1" applyAlignment="1">
      <alignment horizontal="center" vertical="top" shrinkToFit="1"/>
    </xf>
    <xf numFmtId="0" fontId="6" fillId="3" borderId="2" xfId="0" applyFont="1" applyFill="1" applyBorder="1" applyAlignment="1">
      <alignment horizontal="center" vertical="top"/>
    </xf>
    <xf numFmtId="49" fontId="3" fillId="3" borderId="2" xfId="2" applyNumberFormat="1" applyFont="1" applyFill="1" applyBorder="1" applyAlignment="1">
      <alignment horizontal="center" vertical="top" wrapText="1" shrinkToFit="1"/>
    </xf>
    <xf numFmtId="49" fontId="6" fillId="3" borderId="2" xfId="0" applyNumberFormat="1" applyFont="1" applyFill="1" applyBorder="1" applyAlignment="1">
      <alignment horizontal="center" vertical="top" shrinkToFit="1"/>
    </xf>
    <xf numFmtId="0" fontId="8" fillId="3" borderId="2" xfId="0" applyFont="1" applyFill="1" applyBorder="1" applyAlignment="1">
      <alignment horizontal="center" vertical="top" wrapText="1"/>
    </xf>
    <xf numFmtId="0" fontId="5" fillId="6" borderId="2" xfId="0" applyFont="1" applyFill="1" applyBorder="1" applyAlignment="1">
      <alignment horizontal="center" vertical="top"/>
    </xf>
    <xf numFmtId="3" fontId="3" fillId="6" borderId="2" xfId="2" applyNumberFormat="1" applyFont="1" applyFill="1" applyBorder="1" applyAlignment="1">
      <alignment horizontal="center" vertical="top" shrinkToFit="1"/>
    </xf>
    <xf numFmtId="0" fontId="3" fillId="6" borderId="2" xfId="2" applyFont="1" applyFill="1" applyBorder="1" applyAlignment="1">
      <alignment horizontal="center" vertical="top" shrinkToFit="1"/>
    </xf>
    <xf numFmtId="0" fontId="6" fillId="6" borderId="2" xfId="0" applyFont="1" applyFill="1" applyBorder="1" applyAlignment="1">
      <alignment horizontal="center" vertical="top"/>
    </xf>
    <xf numFmtId="49" fontId="3" fillId="6" borderId="2" xfId="2" applyNumberFormat="1" applyFont="1" applyFill="1" applyBorder="1" applyAlignment="1">
      <alignment horizontal="center" vertical="top" shrinkToFit="1"/>
    </xf>
    <xf numFmtId="0" fontId="8" fillId="6" borderId="2" xfId="0" applyFont="1" applyFill="1" applyBorder="1" applyAlignment="1">
      <alignment horizontal="center" vertical="top" wrapText="1"/>
    </xf>
    <xf numFmtId="3" fontId="16" fillId="3" borderId="2" xfId="2" applyNumberFormat="1" applyFont="1" applyFill="1" applyBorder="1" applyAlignment="1">
      <alignment horizontal="center" vertical="top" shrinkToFit="1"/>
    </xf>
    <xf numFmtId="49" fontId="3" fillId="3" borderId="2" xfId="2" applyNumberFormat="1" applyFont="1" applyFill="1" applyBorder="1" applyAlignment="1">
      <alignment horizontal="center" vertical="top" shrinkToFit="1"/>
    </xf>
    <xf numFmtId="0" fontId="11" fillId="3" borderId="2" xfId="0" applyFont="1" applyFill="1" applyBorder="1" applyAlignment="1">
      <alignment horizontal="center" vertical="top" wrapText="1"/>
    </xf>
    <xf numFmtId="0" fontId="5" fillId="3" borderId="2" xfId="0" applyFont="1" applyFill="1" applyBorder="1" applyAlignment="1">
      <alignment horizontal="center" vertical="top" wrapText="1"/>
    </xf>
    <xf numFmtId="49" fontId="3" fillId="6" borderId="2" xfId="2" applyNumberFormat="1" applyFont="1" applyFill="1" applyBorder="1" applyAlignment="1">
      <alignment horizontal="center" vertical="top" wrapText="1" shrinkToFit="1"/>
    </xf>
    <xf numFmtId="0" fontId="8" fillId="6" borderId="2" xfId="0" applyFont="1" applyFill="1" applyBorder="1" applyAlignment="1">
      <alignment horizontal="center" vertical="top"/>
    </xf>
    <xf numFmtId="0" fontId="5" fillId="8" borderId="2" xfId="0" applyFont="1" applyFill="1" applyBorder="1" applyAlignment="1">
      <alignment horizontal="center" vertical="top"/>
    </xf>
    <xf numFmtId="0" fontId="2" fillId="8" borderId="2" xfId="2" applyFont="1" applyFill="1" applyBorder="1" applyAlignment="1">
      <alignment horizontal="left" vertical="top" wrapText="1"/>
    </xf>
    <xf numFmtId="3" fontId="3" fillId="8" borderId="2" xfId="2" applyNumberFormat="1" applyFont="1" applyFill="1" applyBorder="1" applyAlignment="1">
      <alignment horizontal="center" vertical="top" shrinkToFit="1"/>
    </xf>
    <xf numFmtId="0" fontId="3" fillId="8" borderId="2" xfId="2" applyFont="1" applyFill="1" applyBorder="1" applyAlignment="1">
      <alignment horizontal="center" vertical="top" shrinkToFit="1"/>
    </xf>
    <xf numFmtId="0" fontId="6" fillId="8" borderId="2" xfId="0" applyFont="1" applyFill="1" applyBorder="1" applyAlignment="1">
      <alignment horizontal="center" vertical="top"/>
    </xf>
    <xf numFmtId="0" fontId="3" fillId="8" borderId="2" xfId="0" applyFont="1" applyFill="1" applyBorder="1" applyAlignment="1">
      <alignment horizontal="center" vertical="top"/>
    </xf>
    <xf numFmtId="0" fontId="5" fillId="8" borderId="2" xfId="0" applyFont="1" applyFill="1" applyBorder="1" applyAlignment="1">
      <alignment horizontal="center" vertical="top" wrapText="1"/>
    </xf>
    <xf numFmtId="49" fontId="6" fillId="8" borderId="2" xfId="0" applyNumberFormat="1" applyFont="1" applyFill="1" applyBorder="1" applyAlignment="1">
      <alignment horizontal="center" vertical="top" shrinkToFit="1"/>
    </xf>
    <xf numFmtId="0" fontId="11" fillId="8" borderId="2" xfId="0" applyFont="1" applyFill="1" applyBorder="1" applyAlignment="1">
      <alignment horizontal="center" vertical="top" wrapText="1"/>
    </xf>
    <xf numFmtId="3" fontId="15" fillId="8" borderId="2" xfId="2" applyNumberFormat="1" applyFont="1" applyFill="1" applyBorder="1" applyAlignment="1">
      <alignment horizontal="center" vertical="top" shrinkToFit="1"/>
    </xf>
    <xf numFmtId="0" fontId="18" fillId="8" borderId="2" xfId="2" applyFont="1" applyFill="1" applyBorder="1" applyAlignment="1">
      <alignment horizontal="center" vertical="top" shrinkToFit="1"/>
    </xf>
    <xf numFmtId="0" fontId="3" fillId="8" borderId="2" xfId="0" applyFont="1" applyFill="1" applyBorder="1" applyAlignment="1">
      <alignment horizontal="center" vertical="top" wrapText="1"/>
    </xf>
    <xf numFmtId="0" fontId="8" fillId="8" borderId="2" xfId="0" applyFont="1" applyFill="1" applyBorder="1" applyAlignment="1">
      <alignment horizontal="center" vertical="top" wrapText="1"/>
    </xf>
    <xf numFmtId="0" fontId="2" fillId="8" borderId="2" xfId="2" applyFont="1" applyFill="1" applyBorder="1" applyAlignment="1">
      <alignment horizontal="left" vertical="top" shrinkToFit="1"/>
    </xf>
    <xf numFmtId="0" fontId="2" fillId="8" borderId="2" xfId="0" applyFont="1" applyFill="1" applyBorder="1" applyAlignment="1">
      <alignment horizontal="center" vertical="top"/>
    </xf>
    <xf numFmtId="17" fontId="6" fillId="8" borderId="2" xfId="0" applyNumberFormat="1" applyFont="1" applyFill="1" applyBorder="1" applyAlignment="1">
      <alignment horizontal="center" vertical="top" shrinkToFit="1"/>
    </xf>
    <xf numFmtId="0" fontId="8" fillId="8" borderId="2" xfId="0" applyFont="1" applyFill="1" applyBorder="1" applyAlignment="1">
      <alignment horizontal="center" vertical="top"/>
    </xf>
    <xf numFmtId="0" fontId="3" fillId="3" borderId="2" xfId="0" applyFont="1" applyFill="1" applyBorder="1" applyAlignment="1">
      <alignment horizontal="center" vertical="top"/>
    </xf>
    <xf numFmtId="0" fontId="3" fillId="3" borderId="2" xfId="0" applyFont="1" applyFill="1" applyBorder="1" applyAlignment="1">
      <alignment horizontal="center" vertical="top" wrapText="1"/>
    </xf>
    <xf numFmtId="17" fontId="6" fillId="3" borderId="2" xfId="0" applyNumberFormat="1" applyFont="1" applyFill="1" applyBorder="1" applyAlignment="1">
      <alignment horizontal="center" vertical="top"/>
    </xf>
    <xf numFmtId="0" fontId="8" fillId="3" borderId="2" xfId="0" applyFont="1" applyFill="1" applyBorder="1" applyAlignment="1">
      <alignment horizontal="center" vertical="top"/>
    </xf>
    <xf numFmtId="0" fontId="6" fillId="6" borderId="2" xfId="0" applyFont="1" applyFill="1" applyBorder="1" applyAlignment="1">
      <alignment horizontal="center" vertical="top" shrinkToFit="1"/>
    </xf>
    <xf numFmtId="0" fontId="3" fillId="6" borderId="2" xfId="0" applyFont="1" applyFill="1" applyBorder="1" applyAlignment="1">
      <alignment horizontal="center" vertical="top" wrapText="1"/>
    </xf>
    <xf numFmtId="17" fontId="6" fillId="3" borderId="2" xfId="0" applyNumberFormat="1" applyFont="1" applyFill="1" applyBorder="1" applyAlignment="1">
      <alignment horizontal="center" vertical="top" shrinkToFit="1"/>
    </xf>
    <xf numFmtId="3" fontId="18" fillId="6" borderId="2" xfId="2" applyNumberFormat="1" applyFont="1" applyFill="1" applyBorder="1" applyAlignment="1">
      <alignment horizontal="center" vertical="top" shrinkToFit="1"/>
    </xf>
    <xf numFmtId="17" fontId="6" fillId="6" borderId="2" xfId="0" applyNumberFormat="1" applyFont="1" applyFill="1" applyBorder="1" applyAlignment="1">
      <alignment horizontal="center" vertical="top"/>
    </xf>
    <xf numFmtId="0" fontId="20" fillId="6" borderId="2" xfId="2" applyFont="1" applyFill="1" applyBorder="1" applyAlignment="1">
      <alignment horizontal="center" vertical="top" shrinkToFit="1"/>
    </xf>
    <xf numFmtId="3" fontId="15" fillId="3" borderId="2" xfId="2" applyNumberFormat="1" applyFont="1" applyFill="1" applyBorder="1" applyAlignment="1">
      <alignment horizontal="center" vertical="top" shrinkToFit="1"/>
    </xf>
    <xf numFmtId="49" fontId="15" fillId="3" borderId="2" xfId="2" applyNumberFormat="1" applyFont="1" applyFill="1" applyBorder="1" applyAlignment="1">
      <alignment horizontal="center" vertical="top" wrapText="1" shrinkToFit="1"/>
    </xf>
    <xf numFmtId="3" fontId="15" fillId="6" borderId="2" xfId="2" applyNumberFormat="1" applyFont="1" applyFill="1" applyBorder="1" applyAlignment="1">
      <alignment horizontal="center" vertical="top" shrinkToFit="1"/>
    </xf>
    <xf numFmtId="49" fontId="15" fillId="6" borderId="2" xfId="2" applyNumberFormat="1" applyFont="1" applyFill="1" applyBorder="1" applyAlignment="1">
      <alignment horizontal="center" vertical="top" wrapText="1" shrinkToFit="1"/>
    </xf>
    <xf numFmtId="0" fontId="3" fillId="7" borderId="2" xfId="2" applyFont="1" applyFill="1" applyBorder="1" applyAlignment="1">
      <alignment horizontal="center" vertical="top" shrinkToFit="1"/>
    </xf>
    <xf numFmtId="0" fontId="6" fillId="7" borderId="2" xfId="0" applyFont="1" applyFill="1" applyBorder="1" applyAlignment="1">
      <alignment vertical="top"/>
    </xf>
    <xf numFmtId="49" fontId="3" fillId="7" borderId="2" xfId="2" applyNumberFormat="1" applyFont="1" applyFill="1" applyBorder="1" applyAlignment="1">
      <alignment horizontal="center" vertical="top" shrinkToFit="1"/>
    </xf>
    <xf numFmtId="0" fontId="6" fillId="3" borderId="2" xfId="0" applyFont="1" applyFill="1" applyBorder="1" applyAlignment="1">
      <alignment vertical="top"/>
    </xf>
    <xf numFmtId="0" fontId="6" fillId="6" borderId="2" xfId="0" applyFont="1" applyFill="1" applyBorder="1" applyAlignment="1">
      <alignment vertical="top"/>
    </xf>
    <xf numFmtId="0" fontId="6" fillId="6" borderId="2" xfId="0" applyFont="1" applyFill="1" applyBorder="1" applyAlignment="1">
      <alignment vertical="top" shrinkToFit="1"/>
    </xf>
    <xf numFmtId="0" fontId="6" fillId="8" borderId="2" xfId="0" applyFont="1" applyFill="1" applyBorder="1" applyAlignment="1">
      <alignment vertical="top"/>
    </xf>
    <xf numFmtId="0" fontId="3" fillId="8" borderId="2" xfId="0" applyFont="1" applyFill="1" applyBorder="1" applyAlignment="1">
      <alignment horizontal="center" vertical="top" shrinkToFit="1"/>
    </xf>
    <xf numFmtId="0" fontId="5" fillId="8" borderId="2" xfId="0" applyFont="1" applyFill="1" applyBorder="1" applyAlignment="1">
      <alignment vertical="top"/>
    </xf>
    <xf numFmtId="49" fontId="3" fillId="8" borderId="2" xfId="2" applyNumberFormat="1" applyFont="1" applyFill="1" applyBorder="1" applyAlignment="1">
      <alignment horizontal="center" vertical="top" shrinkToFit="1"/>
    </xf>
    <xf numFmtId="3" fontId="20" fillId="8" borderId="2" xfId="2" applyNumberFormat="1" applyFont="1" applyFill="1" applyBorder="1" applyAlignment="1">
      <alignment horizontal="center" vertical="top" shrinkToFit="1"/>
    </xf>
    <xf numFmtId="17" fontId="6" fillId="8" borderId="2" xfId="0" applyNumberFormat="1" applyFont="1" applyFill="1" applyBorder="1" applyAlignment="1">
      <alignment vertical="top"/>
    </xf>
    <xf numFmtId="49" fontId="3" fillId="8" borderId="2" xfId="2" applyNumberFormat="1" applyFont="1" applyFill="1" applyBorder="1" applyAlignment="1">
      <alignment horizontal="center" vertical="top" wrapText="1" shrinkToFit="1"/>
    </xf>
    <xf numFmtId="0" fontId="2" fillId="7" borderId="2" xfId="2" applyFont="1" applyFill="1" applyBorder="1" applyAlignment="1">
      <alignment horizontal="left" vertical="top" wrapText="1"/>
    </xf>
    <xf numFmtId="0" fontId="5" fillId="3" borderId="2" xfId="0" applyFont="1" applyFill="1" applyBorder="1" applyAlignment="1">
      <alignment vertical="top"/>
    </xf>
    <xf numFmtId="0" fontId="5" fillId="6" borderId="2" xfId="0" applyFont="1" applyFill="1" applyBorder="1" applyAlignment="1">
      <alignment vertical="top"/>
    </xf>
    <xf numFmtId="17" fontId="6" fillId="6" borderId="2" xfId="0" applyNumberFormat="1" applyFont="1" applyFill="1" applyBorder="1" applyAlignment="1">
      <alignment horizontal="center" vertical="top" shrinkToFit="1"/>
    </xf>
    <xf numFmtId="0" fontId="3" fillId="7" borderId="2" xfId="0" applyFont="1" applyFill="1" applyBorder="1" applyAlignment="1">
      <alignment horizontal="center" vertical="top"/>
    </xf>
    <xf numFmtId="0" fontId="2" fillId="9" borderId="2" xfId="2" applyFont="1" applyFill="1" applyBorder="1" applyAlignment="1">
      <alignment vertical="top" wrapText="1"/>
    </xf>
    <xf numFmtId="3" fontId="3" fillId="9" borderId="2" xfId="2" applyNumberFormat="1" applyFont="1" applyFill="1" applyBorder="1" applyAlignment="1">
      <alignment horizontal="center" vertical="top" shrinkToFit="1"/>
    </xf>
    <xf numFmtId="0" fontId="6" fillId="9" borderId="2" xfId="0" applyFont="1" applyFill="1" applyBorder="1" applyAlignment="1">
      <alignment vertical="top"/>
    </xf>
    <xf numFmtId="0" fontId="3" fillId="9" borderId="2" xfId="0" applyFont="1" applyFill="1" applyBorder="1" applyAlignment="1">
      <alignment horizontal="center" vertical="top"/>
    </xf>
    <xf numFmtId="0" fontId="2" fillId="6" borderId="2" xfId="2" applyFont="1" applyFill="1" applyBorder="1" applyAlignment="1">
      <alignment vertical="top" wrapText="1"/>
    </xf>
    <xf numFmtId="3" fontId="3" fillId="0" borderId="2" xfId="2" applyNumberFormat="1" applyFont="1" applyFill="1" applyBorder="1" applyAlignment="1">
      <alignment horizontal="center" vertical="top" shrinkToFit="1"/>
    </xf>
    <xf numFmtId="0" fontId="6" fillId="0" borderId="2" xfId="0" applyFont="1" applyFill="1" applyBorder="1" applyAlignment="1">
      <alignment vertical="top"/>
    </xf>
    <xf numFmtId="0" fontId="3" fillId="0" borderId="2" xfId="0" applyFont="1" applyFill="1" applyBorder="1" applyAlignment="1">
      <alignment horizontal="center" vertical="top"/>
    </xf>
    <xf numFmtId="187" fontId="5" fillId="0" borderId="2" xfId="1" applyNumberFormat="1" applyFont="1" applyFill="1" applyBorder="1" applyAlignment="1">
      <alignment horizontal="center" vertical="top"/>
    </xf>
    <xf numFmtId="0" fontId="3" fillId="3" borderId="2" xfId="5" applyFont="1" applyFill="1" applyBorder="1" applyAlignment="1">
      <alignment horizontal="center" vertical="top" wrapText="1"/>
    </xf>
    <xf numFmtId="3" fontId="3" fillId="3" borderId="2" xfId="5" applyNumberFormat="1" applyFont="1" applyFill="1" applyBorder="1" applyAlignment="1">
      <alignment horizontal="center" vertical="top" shrinkToFit="1"/>
    </xf>
    <xf numFmtId="0" fontId="3" fillId="6" borderId="2" xfId="5" applyFont="1" applyFill="1" applyBorder="1" applyAlignment="1">
      <alignment horizontal="center" vertical="top" wrapText="1"/>
    </xf>
    <xf numFmtId="0" fontId="6" fillId="6" borderId="2" xfId="2" applyFont="1" applyFill="1" applyBorder="1" applyAlignment="1">
      <alignment horizontal="center" vertical="top" shrinkToFit="1"/>
    </xf>
    <xf numFmtId="49" fontId="3" fillId="6" borderId="2" xfId="0" applyNumberFormat="1" applyFont="1" applyFill="1" applyBorder="1" applyAlignment="1">
      <alignment horizontal="center" vertical="top"/>
    </xf>
    <xf numFmtId="3" fontId="3" fillId="6" borderId="2" xfId="0" applyNumberFormat="1" applyFont="1" applyFill="1" applyBorder="1" applyAlignment="1">
      <alignment horizontal="center" vertical="top"/>
    </xf>
    <xf numFmtId="0" fontId="5" fillId="0" borderId="2" xfId="0" applyFont="1" applyFill="1" applyBorder="1" applyAlignment="1">
      <alignment horizontal="center" vertical="top"/>
    </xf>
    <xf numFmtId="0" fontId="3" fillId="0" borderId="2" xfId="5" applyFont="1" applyFill="1" applyBorder="1" applyAlignment="1">
      <alignment horizontal="center" vertical="top" wrapText="1"/>
    </xf>
    <xf numFmtId="0" fontId="3" fillId="0" borderId="2" xfId="2" applyFont="1" applyFill="1" applyBorder="1" applyAlignment="1">
      <alignment horizontal="center" vertical="top" shrinkToFit="1"/>
    </xf>
    <xf numFmtId="0" fontId="6" fillId="0" borderId="2" xfId="0" applyFont="1" applyFill="1" applyBorder="1" applyAlignment="1">
      <alignment horizontal="center" vertical="top"/>
    </xf>
    <xf numFmtId="3" fontId="3" fillId="0" borderId="2" xfId="5" applyNumberFormat="1" applyFont="1" applyFill="1" applyBorder="1" applyAlignment="1">
      <alignment horizontal="center" vertical="top" shrinkToFit="1"/>
    </xf>
    <xf numFmtId="17" fontId="6" fillId="0" borderId="2" xfId="0" applyNumberFormat="1" applyFont="1" applyFill="1" applyBorder="1" applyAlignment="1">
      <alignment horizontal="center" vertical="top"/>
    </xf>
    <xf numFmtId="0" fontId="5" fillId="0" borderId="2" xfId="0" applyFont="1" applyFill="1" applyBorder="1" applyAlignment="1">
      <alignment vertical="top"/>
    </xf>
    <xf numFmtId="0" fontId="6" fillId="0" borderId="2" xfId="0" applyFont="1" applyFill="1" applyBorder="1" applyAlignment="1">
      <alignment horizontal="center" vertical="top" shrinkToFit="1"/>
    </xf>
    <xf numFmtId="0" fontId="8" fillId="0" borderId="2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vertical="top" wrapText="1"/>
    </xf>
    <xf numFmtId="0" fontId="11" fillId="0" borderId="2" xfId="0" applyFont="1" applyFill="1" applyBorder="1" applyAlignment="1">
      <alignment horizontal="center" vertical="top" wrapText="1"/>
    </xf>
    <xf numFmtId="0" fontId="6" fillId="4" borderId="2" xfId="0" applyFont="1" applyFill="1" applyBorder="1" applyAlignment="1">
      <alignment horizontal="center" vertical="top" shrinkToFit="1"/>
    </xf>
    <xf numFmtId="0" fontId="3" fillId="0" borderId="2" xfId="2" applyFont="1" applyFill="1" applyBorder="1" applyAlignment="1">
      <alignment vertical="top" wrapText="1"/>
    </xf>
    <xf numFmtId="0" fontId="6" fillId="0" borderId="2" xfId="0" applyFont="1" applyFill="1" applyBorder="1" applyAlignment="1">
      <alignment horizontal="center" vertical="top" wrapText="1"/>
    </xf>
    <xf numFmtId="0" fontId="8" fillId="0" borderId="2" xfId="0" applyFont="1" applyFill="1" applyBorder="1" applyAlignment="1">
      <alignment horizontal="center" vertical="top"/>
    </xf>
    <xf numFmtId="0" fontId="3" fillId="0" borderId="2" xfId="4" applyFont="1" applyFill="1" applyBorder="1" applyAlignment="1">
      <alignment horizontal="center" vertical="top"/>
    </xf>
    <xf numFmtId="0" fontId="3" fillId="0" borderId="2" xfId="0" applyFont="1" applyFill="1" applyBorder="1" applyAlignment="1">
      <alignment horizontal="center" vertical="top" wrapText="1" shrinkToFit="1"/>
    </xf>
    <xf numFmtId="3" fontId="2" fillId="5" borderId="2" xfId="2" applyNumberFormat="1" applyFont="1" applyFill="1" applyBorder="1" applyAlignment="1">
      <alignment horizontal="center" vertical="top" shrinkToFit="1"/>
    </xf>
    <xf numFmtId="49" fontId="6" fillId="0" borderId="2" xfId="0" applyNumberFormat="1" applyFont="1" applyFill="1" applyBorder="1" applyAlignment="1">
      <alignment horizontal="center" vertical="top" shrinkToFit="1"/>
    </xf>
    <xf numFmtId="49" fontId="13" fillId="0" borderId="2" xfId="0" applyNumberFormat="1" applyFont="1" applyFill="1" applyBorder="1" applyAlignment="1">
      <alignment horizontal="center" vertical="top" wrapText="1"/>
    </xf>
    <xf numFmtId="0" fontId="2" fillId="0" borderId="2" xfId="2" applyFont="1" applyFill="1" applyBorder="1" applyAlignment="1">
      <alignment horizontal="center" vertical="top" shrinkToFit="1"/>
    </xf>
    <xf numFmtId="49" fontId="3" fillId="0" borderId="2" xfId="2" applyNumberFormat="1" applyFont="1" applyFill="1" applyBorder="1" applyAlignment="1">
      <alignment horizontal="center" vertical="top" shrinkToFit="1"/>
    </xf>
    <xf numFmtId="3" fontId="2" fillId="0" borderId="2" xfId="2" applyNumberFormat="1" applyFont="1" applyFill="1" applyBorder="1" applyAlignment="1">
      <alignment horizontal="center" vertical="top" shrinkToFit="1"/>
    </xf>
    <xf numFmtId="49" fontId="3" fillId="0" borderId="2" xfId="0" applyNumberFormat="1" applyFont="1" applyFill="1" applyBorder="1" applyAlignment="1">
      <alignment horizontal="center" vertical="top" wrapText="1"/>
    </xf>
    <xf numFmtId="49" fontId="3" fillId="0" borderId="2" xfId="2" applyNumberFormat="1" applyFont="1" applyFill="1" applyBorder="1" applyAlignment="1">
      <alignment horizontal="center" vertical="top" wrapText="1" shrinkToFit="1"/>
    </xf>
    <xf numFmtId="49" fontId="14" fillId="0" borderId="2" xfId="0" applyNumberFormat="1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  <xf numFmtId="49" fontId="12" fillId="0" borderId="2" xfId="0" applyNumberFormat="1" applyFont="1" applyFill="1" applyBorder="1" applyAlignment="1">
      <alignment horizontal="center" vertical="top" wrapText="1"/>
    </xf>
    <xf numFmtId="1" fontId="3" fillId="6" borderId="2" xfId="2" applyNumberFormat="1" applyFont="1" applyFill="1" applyBorder="1" applyAlignment="1">
      <alignment horizontal="center" vertical="top" shrinkToFit="1"/>
    </xf>
    <xf numFmtId="49" fontId="5" fillId="6" borderId="2" xfId="0" applyNumberFormat="1" applyFont="1" applyFill="1" applyBorder="1" applyAlignment="1">
      <alignment horizontal="center" vertical="top" shrinkToFit="1"/>
    </xf>
    <xf numFmtId="0" fontId="3" fillId="0" borderId="2" xfId="2" applyFont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top" shrinkToFit="1"/>
    </xf>
    <xf numFmtId="3" fontId="3" fillId="0" borderId="2" xfId="2" applyNumberFormat="1" applyFont="1" applyFill="1" applyBorder="1" applyAlignment="1">
      <alignment horizontal="center" vertical="top" wrapText="1" shrinkToFit="1"/>
    </xf>
    <xf numFmtId="0" fontId="3" fillId="0" borderId="2" xfId="2" applyFont="1" applyFill="1" applyBorder="1" applyAlignment="1">
      <alignment horizontal="center" vertical="top" wrapText="1" shrinkToFit="1"/>
    </xf>
    <xf numFmtId="0" fontId="3" fillId="0" borderId="2" xfId="2" applyFont="1" applyFill="1" applyBorder="1" applyAlignment="1">
      <alignment horizontal="left" vertical="top" wrapText="1"/>
    </xf>
    <xf numFmtId="0" fontId="15" fillId="0" borderId="2" xfId="2" applyFont="1" applyFill="1" applyBorder="1" applyAlignment="1">
      <alignment horizontal="center" vertical="top" wrapText="1" shrinkToFit="1"/>
    </xf>
    <xf numFmtId="3" fontId="2" fillId="6" borderId="2" xfId="2" applyNumberFormat="1" applyFont="1" applyFill="1" applyBorder="1" applyAlignment="1">
      <alignment horizontal="center" vertical="top" shrinkToFit="1"/>
    </xf>
    <xf numFmtId="0" fontId="3" fillId="0" borderId="2" xfId="0" applyFont="1" applyFill="1" applyBorder="1" applyAlignment="1">
      <alignment horizontal="center" vertical="top" wrapText="1"/>
    </xf>
    <xf numFmtId="3" fontId="3" fillId="0" borderId="2" xfId="2" applyNumberFormat="1" applyFont="1" applyBorder="1" applyAlignment="1">
      <alignment horizontal="center" vertical="top" shrinkToFit="1"/>
    </xf>
    <xf numFmtId="49" fontId="15" fillId="0" borderId="2" xfId="2" applyNumberFormat="1" applyFont="1" applyBorder="1" applyAlignment="1">
      <alignment horizontal="center" vertical="top" shrinkToFit="1"/>
    </xf>
    <xf numFmtId="3" fontId="15" fillId="0" borderId="2" xfId="2" applyNumberFormat="1" applyFont="1" applyBorder="1" applyAlignment="1">
      <alignment horizontal="center" vertical="top" shrinkToFit="1"/>
    </xf>
    <xf numFmtId="187" fontId="3" fillId="0" borderId="2" xfId="3" applyNumberFormat="1" applyFont="1" applyFill="1" applyBorder="1" applyAlignment="1">
      <alignment horizontal="center" vertical="top"/>
    </xf>
    <xf numFmtId="3" fontId="17" fillId="0" borderId="2" xfId="2" applyNumberFormat="1" applyFont="1" applyBorder="1" applyAlignment="1">
      <alignment horizontal="center" vertical="top" shrinkToFit="1"/>
    </xf>
    <xf numFmtId="0" fontId="18" fillId="0" borderId="2" xfId="2" applyFont="1" applyFill="1" applyBorder="1" applyAlignment="1">
      <alignment horizontal="center" vertical="top" shrinkToFit="1"/>
    </xf>
    <xf numFmtId="17" fontId="6" fillId="0" borderId="2" xfId="0" applyNumberFormat="1" applyFont="1" applyFill="1" applyBorder="1" applyAlignment="1">
      <alignment horizontal="center" vertical="top" shrinkToFit="1"/>
    </xf>
    <xf numFmtId="0" fontId="6" fillId="0" borderId="2" xfId="2" applyFont="1" applyFill="1" applyBorder="1" applyAlignment="1">
      <alignment horizontal="center" vertical="top" shrinkToFit="1"/>
    </xf>
    <xf numFmtId="49" fontId="15" fillId="0" borderId="2" xfId="0" applyNumberFormat="1" applyFont="1" applyBorder="1" applyAlignment="1">
      <alignment horizontal="center" vertical="top" shrinkToFit="1"/>
    </xf>
    <xf numFmtId="3" fontId="19" fillId="0" borderId="2" xfId="2" applyNumberFormat="1" applyFont="1" applyBorder="1" applyAlignment="1">
      <alignment horizontal="center" vertical="top" shrinkToFit="1"/>
    </xf>
    <xf numFmtId="0" fontId="20" fillId="0" borderId="2" xfId="2" applyFont="1" applyFill="1" applyBorder="1" applyAlignment="1">
      <alignment horizontal="center" vertical="top" shrinkToFit="1"/>
    </xf>
    <xf numFmtId="17" fontId="8" fillId="0" borderId="2" xfId="0" applyNumberFormat="1" applyFont="1" applyFill="1" applyBorder="1" applyAlignment="1">
      <alignment horizontal="center" vertical="top" wrapText="1"/>
    </xf>
    <xf numFmtId="0" fontId="3" fillId="0" borderId="2" xfId="2" applyFont="1" applyBorder="1" applyAlignment="1">
      <alignment vertical="top" wrapText="1"/>
    </xf>
    <xf numFmtId="49" fontId="3" fillId="0" borderId="2" xfId="0" applyNumberFormat="1" applyFont="1" applyFill="1" applyBorder="1" applyAlignment="1">
      <alignment horizontal="center" vertical="top"/>
    </xf>
    <xf numFmtId="49" fontId="15" fillId="0" borderId="2" xfId="2" applyNumberFormat="1" applyFont="1" applyBorder="1" applyAlignment="1">
      <alignment horizontal="center" vertical="top" wrapText="1" shrinkToFit="1"/>
    </xf>
    <xf numFmtId="3" fontId="21" fillId="0" borderId="2" xfId="2" applyNumberFormat="1" applyFont="1" applyBorder="1" applyAlignment="1">
      <alignment horizontal="center" vertical="top" shrinkToFit="1"/>
    </xf>
    <xf numFmtId="0" fontId="6" fillId="0" borderId="2" xfId="0" applyFont="1" applyFill="1" applyBorder="1" applyAlignment="1">
      <alignment vertical="top" shrinkToFit="1"/>
    </xf>
    <xf numFmtId="17" fontId="6" fillId="0" borderId="2" xfId="0" applyNumberFormat="1" applyFont="1" applyFill="1" applyBorder="1" applyAlignment="1">
      <alignment vertical="top" shrinkToFit="1"/>
    </xf>
    <xf numFmtId="3" fontId="2" fillId="0" borderId="2" xfId="5" applyNumberFormat="1" applyFont="1" applyFill="1" applyBorder="1" applyAlignment="1">
      <alignment horizontal="center" vertical="top" shrinkToFit="1"/>
    </xf>
    <xf numFmtId="0" fontId="2" fillId="0" borderId="2" xfId="2" applyFont="1" applyBorder="1" applyAlignment="1">
      <alignment vertical="top" wrapText="1"/>
    </xf>
    <xf numFmtId="187" fontId="6" fillId="0" borderId="2" xfId="0" applyNumberFormat="1" applyFont="1" applyFill="1" applyBorder="1" applyAlignment="1">
      <alignment vertical="top"/>
    </xf>
    <xf numFmtId="0" fontId="6" fillId="0" borderId="2" xfId="0" applyFont="1" applyFill="1" applyBorder="1" applyAlignment="1">
      <alignment vertical="top" wrapText="1"/>
    </xf>
    <xf numFmtId="0" fontId="3" fillId="0" borderId="2" xfId="0" applyFont="1" applyBorder="1" applyAlignment="1">
      <alignment horizontal="center" vertical="top" wrapText="1"/>
    </xf>
    <xf numFmtId="3" fontId="3" fillId="0" borderId="2" xfId="0" applyNumberFormat="1" applyFont="1" applyBorder="1" applyAlignment="1">
      <alignment horizontal="center" vertical="top" wrapText="1"/>
    </xf>
    <xf numFmtId="0" fontId="3" fillId="0" borderId="2" xfId="5" applyFont="1" applyBorder="1" applyAlignment="1">
      <alignment horizontal="center" vertical="top" wrapText="1"/>
    </xf>
    <xf numFmtId="0" fontId="23" fillId="0" borderId="2" xfId="2" applyFont="1" applyFill="1" applyBorder="1" applyAlignment="1">
      <alignment horizontal="center" vertical="top" shrinkToFit="1"/>
    </xf>
    <xf numFmtId="3" fontId="18" fillId="0" borderId="2" xfId="0" applyNumberFormat="1" applyFont="1" applyBorder="1" applyAlignment="1">
      <alignment horizontal="center" vertical="top" wrapText="1"/>
    </xf>
    <xf numFmtId="0" fontId="16" fillId="0" borderId="2" xfId="5" applyFont="1" applyBorder="1" applyAlignment="1">
      <alignment horizontal="center" vertical="top" wrapText="1"/>
    </xf>
    <xf numFmtId="3" fontId="6" fillId="0" borderId="2" xfId="0" applyNumberFormat="1" applyFont="1" applyBorder="1" applyAlignment="1">
      <alignment horizontal="center" vertical="top" wrapText="1"/>
    </xf>
    <xf numFmtId="3" fontId="14" fillId="0" borderId="2" xfId="0" applyNumberFormat="1" applyFont="1" applyBorder="1" applyAlignment="1">
      <alignment horizontal="center" vertical="top" wrapText="1"/>
    </xf>
    <xf numFmtId="0" fontId="3" fillId="0" borderId="2" xfId="1" applyNumberFormat="1" applyFont="1" applyFill="1" applyBorder="1" applyAlignment="1">
      <alignment horizontal="center" vertical="top" wrapText="1"/>
    </xf>
    <xf numFmtId="190" fontId="3" fillId="0" borderId="2" xfId="1" applyNumberFormat="1" applyFont="1" applyFill="1" applyBorder="1" applyAlignment="1">
      <alignment vertical="top" wrapText="1"/>
    </xf>
    <xf numFmtId="190" fontId="3" fillId="0" borderId="2" xfId="1" applyNumberFormat="1" applyFont="1" applyBorder="1" applyAlignment="1">
      <alignment vertical="top" wrapText="1"/>
    </xf>
    <xf numFmtId="0" fontId="3" fillId="0" borderId="2" xfId="2" applyFont="1" applyFill="1" applyBorder="1" applyAlignment="1">
      <alignment horizontal="center" vertical="top"/>
    </xf>
    <xf numFmtId="0" fontId="24" fillId="0" borderId="2" xfId="2" applyFont="1" applyFill="1" applyBorder="1" applyAlignment="1">
      <alignment horizontal="center" vertical="top" shrinkToFit="1"/>
    </xf>
    <xf numFmtId="190" fontId="14" fillId="0" borderId="2" xfId="1" applyNumberFormat="1" applyFont="1" applyFill="1" applyBorder="1" applyAlignment="1">
      <alignment vertical="top" wrapText="1"/>
    </xf>
    <xf numFmtId="190" fontId="3" fillId="0" borderId="2" xfId="1" applyNumberFormat="1" applyFont="1" applyBorder="1" applyAlignment="1">
      <alignment horizontal="center" vertical="top" wrapText="1"/>
    </xf>
    <xf numFmtId="3" fontId="3" fillId="0" borderId="2" xfId="7" applyNumberFormat="1" applyFont="1" applyFill="1" applyBorder="1" applyAlignment="1">
      <alignment horizontal="center" vertical="top" wrapText="1"/>
    </xf>
    <xf numFmtId="0" fontId="6" fillId="3" borderId="2" xfId="2" applyFont="1" applyFill="1" applyBorder="1" applyAlignment="1">
      <alignment horizontal="center" vertical="top" shrinkToFit="1"/>
    </xf>
    <xf numFmtId="49" fontId="3" fillId="3" borderId="2" xfId="0" applyNumberFormat="1" applyFont="1" applyFill="1" applyBorder="1" applyAlignment="1">
      <alignment horizontal="center" vertical="top"/>
    </xf>
    <xf numFmtId="3" fontId="3" fillId="3" borderId="2" xfId="0" applyNumberFormat="1" applyFont="1" applyFill="1" applyBorder="1" applyAlignment="1">
      <alignment horizontal="center" vertical="top"/>
    </xf>
    <xf numFmtId="0" fontId="6" fillId="3" borderId="2" xfId="0" applyFont="1" applyFill="1" applyBorder="1" applyAlignment="1">
      <alignment vertical="top" shrinkToFit="1"/>
    </xf>
    <xf numFmtId="0" fontId="2" fillId="0" borderId="2" xfId="5" applyFont="1" applyFill="1" applyBorder="1" applyAlignment="1">
      <alignment horizontal="center" vertical="top" wrapText="1"/>
    </xf>
    <xf numFmtId="3" fontId="3" fillId="0" borderId="2" xfId="5" applyNumberFormat="1" applyFont="1" applyFill="1" applyBorder="1" applyAlignment="1">
      <alignment horizontal="center" vertical="top" wrapText="1"/>
    </xf>
    <xf numFmtId="0" fontId="6" fillId="0" borderId="2" xfId="0" applyFont="1" applyBorder="1" applyAlignment="1">
      <alignment vertical="top"/>
    </xf>
    <xf numFmtId="0" fontId="8" fillId="2" borderId="2" xfId="0" applyFont="1" applyFill="1" applyBorder="1" applyAlignment="1">
      <alignment horizontal="center" vertical="top"/>
    </xf>
    <xf numFmtId="0" fontId="8" fillId="9" borderId="2" xfId="0" applyFont="1" applyFill="1" applyBorder="1" applyAlignment="1">
      <alignment horizontal="center" vertical="top"/>
    </xf>
    <xf numFmtId="0" fontId="25" fillId="0" borderId="0" xfId="0" applyFont="1" applyAlignment="1">
      <alignment horizontal="center" vertical="top"/>
    </xf>
    <xf numFmtId="0" fontId="25" fillId="0" borderId="0" xfId="0" applyFont="1" applyAlignment="1">
      <alignment vertical="top"/>
    </xf>
    <xf numFmtId="0" fontId="3" fillId="0" borderId="2" xfId="3" applyNumberFormat="1" applyFont="1" applyFill="1" applyBorder="1" applyAlignment="1">
      <alignment horizontal="center" vertical="top" shrinkToFit="1"/>
    </xf>
    <xf numFmtId="0" fontId="3" fillId="0" borderId="2" xfId="2" applyNumberFormat="1" applyFont="1" applyFill="1" applyBorder="1" applyAlignment="1">
      <alignment horizontal="center" vertical="top" shrinkToFit="1"/>
    </xf>
    <xf numFmtId="0" fontId="2" fillId="0" borderId="2" xfId="2" applyFont="1" applyBorder="1" applyAlignment="1">
      <alignment horizontal="left" vertical="top" wrapText="1"/>
    </xf>
    <xf numFmtId="187" fontId="3" fillId="3" borderId="2" xfId="3" applyNumberFormat="1" applyFont="1" applyFill="1" applyBorder="1" applyAlignment="1">
      <alignment horizontal="center" vertical="top"/>
    </xf>
    <xf numFmtId="187" fontId="3" fillId="6" borderId="2" xfId="3" applyNumberFormat="1" applyFont="1" applyFill="1" applyBorder="1" applyAlignment="1">
      <alignment horizontal="center" vertical="top"/>
    </xf>
    <xf numFmtId="0" fontId="3" fillId="0" borderId="2" xfId="2" applyFont="1" applyBorder="1" applyAlignment="1">
      <alignment horizontal="left" vertical="top"/>
    </xf>
    <xf numFmtId="0" fontId="5" fillId="6" borderId="2" xfId="2" applyFont="1" applyFill="1" applyBorder="1" applyAlignment="1">
      <alignment horizontal="left" vertical="top" wrapText="1"/>
    </xf>
    <xf numFmtId="0" fontId="3" fillId="6" borderId="2" xfId="2" applyFont="1" applyFill="1" applyBorder="1" applyAlignment="1">
      <alignment horizontal="left" vertical="top" wrapText="1"/>
    </xf>
    <xf numFmtId="187" fontId="5" fillId="7" borderId="2" xfId="1" applyNumberFormat="1" applyFont="1" applyFill="1" applyBorder="1" applyAlignment="1">
      <alignment horizontal="center" vertical="top"/>
    </xf>
    <xf numFmtId="17" fontId="6" fillId="7" borderId="2" xfId="0" applyNumberFormat="1" applyFont="1" applyFill="1" applyBorder="1" applyAlignment="1">
      <alignment horizontal="center" vertical="top" shrinkToFit="1"/>
    </xf>
    <xf numFmtId="187" fontId="6" fillId="3" borderId="2" xfId="1" applyNumberFormat="1" applyFont="1" applyFill="1" applyBorder="1" applyAlignment="1">
      <alignment horizontal="center" vertical="top"/>
    </xf>
    <xf numFmtId="187" fontId="6" fillId="6" borderId="2" xfId="1" applyNumberFormat="1" applyFont="1" applyFill="1" applyBorder="1" applyAlignment="1">
      <alignment horizontal="center" vertical="top"/>
    </xf>
    <xf numFmtId="0" fontId="2" fillId="0" borderId="2" xfId="2" applyFont="1" applyBorder="1" applyAlignment="1">
      <alignment horizontal="left" vertical="top" shrinkToFit="1"/>
    </xf>
    <xf numFmtId="187" fontId="22" fillId="0" borderId="2" xfId="1" applyNumberFormat="1" applyFont="1" applyBorder="1" applyAlignment="1">
      <alignment horizontal="center" vertical="top"/>
    </xf>
    <xf numFmtId="187" fontId="6" fillId="8" borderId="2" xfId="1" applyNumberFormat="1" applyFont="1" applyFill="1" applyBorder="1" applyAlignment="1">
      <alignment horizontal="center" vertical="top"/>
    </xf>
    <xf numFmtId="187" fontId="6" fillId="0" borderId="2" xfId="1" applyNumberFormat="1" applyFont="1" applyBorder="1" applyAlignment="1">
      <alignment horizontal="center" vertical="top"/>
    </xf>
    <xf numFmtId="0" fontId="6" fillId="0" borderId="2" xfId="1" applyNumberFormat="1" applyFont="1" applyBorder="1" applyAlignment="1">
      <alignment horizontal="center" vertical="top"/>
    </xf>
    <xf numFmtId="0" fontId="6" fillId="0" borderId="2" xfId="1" applyNumberFormat="1" applyFont="1" applyFill="1" applyBorder="1" applyAlignment="1">
      <alignment horizontal="center" vertical="top"/>
    </xf>
    <xf numFmtId="187" fontId="6" fillId="0" borderId="2" xfId="1" applyNumberFormat="1" applyFont="1" applyFill="1" applyBorder="1" applyAlignment="1">
      <alignment horizontal="center" vertical="top"/>
    </xf>
    <xf numFmtId="187" fontId="3" fillId="0" borderId="2" xfId="1" applyNumberFormat="1" applyFont="1" applyBorder="1" applyAlignment="1">
      <alignment horizontal="center" vertical="top"/>
    </xf>
    <xf numFmtId="17" fontId="6" fillId="0" borderId="2" xfId="0" applyNumberFormat="1" applyFont="1" applyFill="1" applyBorder="1" applyAlignment="1">
      <alignment vertical="top"/>
    </xf>
    <xf numFmtId="0" fontId="5" fillId="9" borderId="2" xfId="0" applyFont="1" applyFill="1" applyBorder="1" applyAlignment="1">
      <alignment horizontal="center" vertical="top"/>
    </xf>
    <xf numFmtId="0" fontId="6" fillId="9" borderId="2" xfId="0" applyFont="1" applyFill="1" applyBorder="1" applyAlignment="1">
      <alignment horizontal="center" vertical="top"/>
    </xf>
    <xf numFmtId="187" fontId="5" fillId="9" borderId="2" xfId="1" applyNumberFormat="1" applyFont="1" applyFill="1" applyBorder="1" applyAlignment="1">
      <alignment horizontal="center" vertical="top"/>
    </xf>
    <xf numFmtId="17" fontId="6" fillId="9" borderId="2" xfId="0" applyNumberFormat="1" applyFont="1" applyFill="1" applyBorder="1" applyAlignment="1">
      <alignment horizontal="center" vertical="top" shrinkToFit="1"/>
    </xf>
    <xf numFmtId="187" fontId="5" fillId="3" borderId="2" xfId="1" applyNumberFormat="1" applyFont="1" applyFill="1" applyBorder="1" applyAlignment="1">
      <alignment horizontal="center" vertical="top"/>
    </xf>
    <xf numFmtId="187" fontId="5" fillId="6" borderId="2" xfId="1" applyNumberFormat="1" applyFont="1" applyFill="1" applyBorder="1" applyAlignment="1">
      <alignment horizontal="center" vertical="top"/>
    </xf>
    <xf numFmtId="0" fontId="6" fillId="6" borderId="2" xfId="0" applyFont="1" applyFill="1" applyBorder="1" applyAlignment="1">
      <alignment horizontal="center" vertical="top" wrapText="1"/>
    </xf>
    <xf numFmtId="187" fontId="18" fillId="0" borderId="2" xfId="1" applyNumberFormat="1" applyFont="1" applyFill="1" applyBorder="1" applyAlignment="1">
      <alignment horizontal="center" vertical="top"/>
    </xf>
    <xf numFmtId="187" fontId="18" fillId="0" borderId="2" xfId="1" applyNumberFormat="1" applyFont="1" applyBorder="1" applyAlignment="1">
      <alignment horizontal="center" vertical="top"/>
    </xf>
    <xf numFmtId="3" fontId="18" fillId="0" borderId="2" xfId="2" applyNumberFormat="1" applyFont="1" applyFill="1" applyBorder="1" applyAlignment="1">
      <alignment horizontal="center" vertical="top" shrinkToFit="1"/>
    </xf>
    <xf numFmtId="3" fontId="6" fillId="0" borderId="2" xfId="2" applyNumberFormat="1" applyFont="1" applyFill="1" applyBorder="1" applyAlignment="1">
      <alignment horizontal="center" vertical="top" shrinkToFit="1"/>
    </xf>
    <xf numFmtId="3" fontId="3" fillId="10" borderId="2" xfId="5" applyNumberFormat="1" applyFont="1" applyFill="1" applyBorder="1" applyAlignment="1">
      <alignment horizontal="center" vertical="top" shrinkToFit="1"/>
    </xf>
    <xf numFmtId="3" fontId="6" fillId="6" borderId="2" xfId="5" applyNumberFormat="1" applyFont="1" applyFill="1" applyBorder="1" applyAlignment="1">
      <alignment horizontal="center" vertical="top" shrinkToFit="1"/>
    </xf>
    <xf numFmtId="187" fontId="3" fillId="0" borderId="2" xfId="1" applyNumberFormat="1" applyFont="1" applyFill="1" applyBorder="1" applyAlignment="1">
      <alignment horizontal="center" vertical="top"/>
    </xf>
    <xf numFmtId="0" fontId="3" fillId="0" borderId="2" xfId="2" applyFont="1" applyFill="1" applyBorder="1" applyAlignment="1">
      <alignment horizontal="left" vertical="top" wrapText="1" shrinkToFit="1"/>
    </xf>
    <xf numFmtId="3" fontId="3" fillId="0" borderId="2" xfId="0" applyNumberFormat="1" applyFont="1" applyFill="1" applyBorder="1" applyAlignment="1">
      <alignment horizontal="center" vertical="top"/>
    </xf>
    <xf numFmtId="0" fontId="26" fillId="0" borderId="2" xfId="0" applyFont="1" applyBorder="1" applyAlignment="1">
      <alignment horizontal="left" vertical="top"/>
    </xf>
    <xf numFmtId="0" fontId="27" fillId="0" borderId="2" xfId="0" applyFont="1" applyBorder="1" applyAlignment="1">
      <alignment vertical="top" wrapText="1"/>
    </xf>
    <xf numFmtId="0" fontId="25" fillId="0" borderId="2" xfId="0" applyFont="1" applyBorder="1" applyAlignment="1">
      <alignment vertical="top"/>
    </xf>
    <xf numFmtId="0" fontId="14" fillId="0" borderId="2" xfId="0" applyFont="1" applyBorder="1" applyAlignment="1">
      <alignment horizontal="center" vertical="top"/>
    </xf>
    <xf numFmtId="0" fontId="14" fillId="0" borderId="2" xfId="0" applyFont="1" applyBorder="1" applyAlignment="1">
      <alignment vertical="top" wrapText="1"/>
    </xf>
    <xf numFmtId="0" fontId="14" fillId="0" borderId="2" xfId="0" applyFont="1" applyBorder="1" applyAlignment="1">
      <alignment vertical="top"/>
    </xf>
    <xf numFmtId="187" fontId="14" fillId="0" borderId="2" xfId="6" applyNumberFormat="1" applyFont="1" applyBorder="1" applyAlignment="1">
      <alignment vertical="top"/>
    </xf>
    <xf numFmtId="0" fontId="5" fillId="0" borderId="0" xfId="0" applyFont="1"/>
    <xf numFmtId="0" fontId="6" fillId="0" borderId="0" xfId="0" applyFont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center" vertical="top"/>
    </xf>
    <xf numFmtId="0" fontId="3" fillId="0" borderId="4" xfId="0" applyFont="1" applyBorder="1" applyAlignment="1">
      <alignment vertical="top"/>
    </xf>
    <xf numFmtId="0" fontId="3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vertical="top"/>
    </xf>
    <xf numFmtId="43" fontId="3" fillId="0" borderId="2" xfId="0" applyNumberFormat="1" applyFont="1" applyBorder="1" applyAlignment="1">
      <alignment vertical="top" shrinkToFit="1"/>
    </xf>
    <xf numFmtId="0" fontId="6" fillId="0" borderId="2" xfId="0" applyFont="1" applyBorder="1"/>
    <xf numFmtId="0" fontId="5" fillId="0" borderId="2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0" fontId="3" fillId="0" borderId="2" xfId="0" applyFont="1" applyBorder="1" applyAlignment="1">
      <alignment horizontal="center" vertical="top" wrapText="1"/>
    </xf>
    <xf numFmtId="43" fontId="3" fillId="0" borderId="2" xfId="6" applyFont="1" applyBorder="1" applyAlignment="1">
      <alignment vertical="top" shrinkToFit="1"/>
    </xf>
    <xf numFmtId="0" fontId="3" fillId="0" borderId="2" xfId="0" applyFont="1" applyBorder="1" applyAlignment="1">
      <alignment vertical="top" shrinkToFit="1"/>
    </xf>
    <xf numFmtId="43" fontId="3" fillId="0" borderId="2" xfId="6" applyFont="1" applyBorder="1" applyAlignment="1">
      <alignment vertical="top"/>
    </xf>
    <xf numFmtId="17" fontId="3" fillId="0" borderId="2" xfId="0" applyNumberFormat="1" applyFont="1" applyBorder="1" applyAlignment="1">
      <alignment horizontal="center" vertical="top"/>
    </xf>
    <xf numFmtId="0" fontId="3" fillId="0" borderId="2" xfId="0" applyFont="1" applyBorder="1" applyAlignment="1">
      <alignment vertical="top" wrapText="1" shrinkToFit="1"/>
    </xf>
    <xf numFmtId="43" fontId="3" fillId="0" borderId="2" xfId="6" applyFont="1" applyBorder="1" applyAlignment="1">
      <alignment vertical="top" wrapText="1"/>
    </xf>
    <xf numFmtId="0" fontId="18" fillId="0" borderId="2" xfId="0" applyFont="1" applyBorder="1" applyAlignment="1">
      <alignment vertical="top" wrapText="1"/>
    </xf>
    <xf numFmtId="0" fontId="6" fillId="9" borderId="2" xfId="0" applyFont="1" applyFill="1" applyBorder="1" applyAlignment="1">
      <alignment horizontal="left" vertical="top" wrapText="1"/>
    </xf>
    <xf numFmtId="0" fontId="5" fillId="12" borderId="2" xfId="0" applyFont="1" applyFill="1" applyBorder="1" applyAlignment="1">
      <alignment vertical="top"/>
    </xf>
    <xf numFmtId="0" fontId="5" fillId="0" borderId="2" xfId="0" applyFont="1" applyBorder="1" applyAlignment="1">
      <alignment horizontal="center" vertical="center"/>
    </xf>
    <xf numFmtId="0" fontId="5" fillId="5" borderId="2" xfId="0" applyFont="1" applyFill="1" applyBorder="1" applyAlignment="1">
      <alignment vertical="top" wrapText="1"/>
    </xf>
    <xf numFmtId="0" fontId="5" fillId="5" borderId="2" xfId="0" applyFont="1" applyFill="1" applyBorder="1" applyAlignment="1">
      <alignment vertical="top"/>
    </xf>
    <xf numFmtId="0" fontId="6" fillId="11" borderId="2" xfId="0" applyFont="1" applyFill="1" applyBorder="1" applyAlignment="1">
      <alignment horizontal="center" vertical="top"/>
    </xf>
    <xf numFmtId="3" fontId="6" fillId="11" borderId="2" xfId="0" applyNumberFormat="1" applyFont="1" applyFill="1" applyBorder="1" applyAlignment="1">
      <alignment horizontal="center" vertical="top"/>
    </xf>
    <xf numFmtId="0" fontId="5" fillId="12" borderId="2" xfId="0" applyFont="1" applyFill="1" applyBorder="1" applyAlignment="1">
      <alignment vertical="top" wrapText="1"/>
    </xf>
    <xf numFmtId="3" fontId="6" fillId="9" borderId="2" xfId="0" applyNumberFormat="1" applyFont="1" applyFill="1" applyBorder="1" applyAlignment="1">
      <alignment horizontal="center" vertical="top"/>
    </xf>
    <xf numFmtId="3" fontId="3" fillId="9" borderId="2" xfId="0" applyNumberFormat="1" applyFont="1" applyFill="1" applyBorder="1" applyAlignment="1">
      <alignment horizontal="center" vertical="top"/>
    </xf>
    <xf numFmtId="3" fontId="6" fillId="0" borderId="2" xfId="0" applyNumberFormat="1" applyFont="1" applyBorder="1" applyAlignment="1">
      <alignment horizontal="center" vertical="top"/>
    </xf>
    <xf numFmtId="0" fontId="6" fillId="13" borderId="2" xfId="0" applyFont="1" applyFill="1" applyBorder="1" applyAlignment="1">
      <alignment horizontal="center" vertical="top"/>
    </xf>
    <xf numFmtId="3" fontId="6" fillId="13" borderId="2" xfId="0" applyNumberFormat="1" applyFont="1" applyFill="1" applyBorder="1" applyAlignment="1">
      <alignment horizontal="center" vertical="top"/>
    </xf>
    <xf numFmtId="49" fontId="3" fillId="0" borderId="2" xfId="0" applyNumberFormat="1" applyFont="1" applyFill="1" applyBorder="1" applyAlignment="1" applyProtection="1">
      <alignment horizontal="center" vertical="top"/>
    </xf>
    <xf numFmtId="0" fontId="6" fillId="13" borderId="2" xfId="0" applyFont="1" applyFill="1" applyBorder="1" applyAlignment="1">
      <alignment horizontal="right" vertical="top"/>
    </xf>
    <xf numFmtId="3" fontId="6" fillId="12" borderId="2" xfId="0" applyNumberFormat="1" applyFont="1" applyFill="1" applyBorder="1" applyAlignment="1">
      <alignment horizontal="center" vertical="top"/>
    </xf>
    <xf numFmtId="0" fontId="6" fillId="11" borderId="2" xfId="0" applyFont="1" applyFill="1" applyBorder="1" applyAlignment="1">
      <alignment horizontal="left" vertical="top" wrapText="1"/>
    </xf>
    <xf numFmtId="0" fontId="6" fillId="13" borderId="2" xfId="0" applyFont="1" applyFill="1" applyBorder="1" applyAlignment="1">
      <alignment horizontal="left" vertical="top" wrapText="1"/>
    </xf>
    <xf numFmtId="0" fontId="0" fillId="0" borderId="0" xfId="0" applyAlignment="1">
      <alignment wrapText="1"/>
    </xf>
    <xf numFmtId="49" fontId="2" fillId="0" borderId="2" xfId="1" applyNumberFormat="1" applyFont="1" applyBorder="1" applyAlignment="1">
      <alignment horizontal="center" vertical="top" wrapText="1"/>
    </xf>
    <xf numFmtId="43" fontId="5" fillId="0" borderId="2" xfId="1" applyFont="1" applyBorder="1" applyAlignment="1">
      <alignment horizontal="center" vertical="top" wrapText="1"/>
    </xf>
    <xf numFmtId="0" fontId="30" fillId="0" borderId="2" xfId="0" applyFont="1" applyBorder="1" applyAlignment="1">
      <alignment horizontal="center" vertical="top" wrapText="1"/>
    </xf>
    <xf numFmtId="0" fontId="31" fillId="0" borderId="2" xfId="0" applyFont="1" applyBorder="1" applyAlignment="1">
      <alignment horizontal="left" vertical="top" wrapText="1"/>
    </xf>
    <xf numFmtId="0" fontId="27" fillId="0" borderId="2" xfId="0" applyFont="1" applyBorder="1" applyAlignment="1">
      <alignment horizontal="center" vertical="top" wrapText="1"/>
    </xf>
    <xf numFmtId="187" fontId="30" fillId="0" borderId="2" xfId="6" applyNumberFormat="1" applyFont="1" applyBorder="1" applyAlignment="1">
      <alignment horizontal="center" vertical="top" wrapText="1"/>
    </xf>
    <xf numFmtId="0" fontId="2" fillId="0" borderId="2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top" wrapText="1"/>
    </xf>
    <xf numFmtId="187" fontId="2" fillId="0" borderId="2" xfId="6" applyNumberFormat="1" applyFont="1" applyBorder="1" applyAlignment="1">
      <alignment horizontal="center" vertical="top" wrapText="1"/>
    </xf>
    <xf numFmtId="187" fontId="3" fillId="0" borderId="2" xfId="6" applyNumberFormat="1" applyFont="1" applyBorder="1" applyAlignment="1">
      <alignment horizontal="center" vertical="top" wrapText="1"/>
    </xf>
    <xf numFmtId="187" fontId="2" fillId="0" borderId="2" xfId="0" applyNumberFormat="1" applyFont="1" applyBorder="1" applyAlignment="1">
      <alignment horizontal="center" vertical="top" wrapText="1"/>
    </xf>
    <xf numFmtId="187" fontId="27" fillId="0" borderId="2" xfId="6" applyNumberFormat="1" applyFont="1" applyBorder="1" applyAlignment="1">
      <alignment horizontal="center" vertical="top" wrapText="1"/>
    </xf>
    <xf numFmtId="0" fontId="3" fillId="0" borderId="2" xfId="0" applyFont="1" applyBorder="1" applyAlignment="1">
      <alignment vertical="top" wrapText="1"/>
    </xf>
    <xf numFmtId="3" fontId="3" fillId="0" borderId="2" xfId="0" applyNumberFormat="1" applyFont="1" applyBorder="1" applyAlignment="1">
      <alignment vertical="top"/>
    </xf>
    <xf numFmtId="0" fontId="3" fillId="0" borderId="2" xfId="0" applyFont="1" applyBorder="1" applyAlignment="1">
      <alignment horizontal="left" vertical="top"/>
    </xf>
    <xf numFmtId="3" fontId="3" fillId="0" borderId="2" xfId="0" applyNumberFormat="1" applyFont="1" applyBorder="1" applyAlignment="1">
      <alignment vertical="top" wrapText="1"/>
    </xf>
    <xf numFmtId="43" fontId="2" fillId="0" borderId="2" xfId="0" applyNumberFormat="1" applyFont="1" applyBorder="1" applyAlignment="1">
      <alignment vertical="top" wrapText="1"/>
    </xf>
    <xf numFmtId="43" fontId="2" fillId="0" borderId="2" xfId="6" applyFont="1" applyBorder="1" applyAlignment="1">
      <alignment vertical="top" wrapText="1"/>
    </xf>
    <xf numFmtId="43" fontId="3" fillId="0" borderId="2" xfId="6" applyFont="1" applyBorder="1" applyAlignment="1">
      <alignment horizontal="center" vertical="top" wrapText="1"/>
    </xf>
    <xf numFmtId="43" fontId="2" fillId="0" borderId="2" xfId="6" applyFont="1" applyBorder="1" applyAlignment="1">
      <alignment horizontal="center" vertical="top" wrapText="1"/>
    </xf>
    <xf numFmtId="15" fontId="3" fillId="0" borderId="2" xfId="0" applyNumberFormat="1" applyFont="1" applyBorder="1" applyAlignment="1">
      <alignment horizontal="center" vertical="top" wrapText="1"/>
    </xf>
    <xf numFmtId="3" fontId="3" fillId="0" borderId="2" xfId="0" applyNumberFormat="1" applyFont="1" applyBorder="1" applyAlignment="1">
      <alignment horizontal="right" vertical="top" wrapText="1"/>
    </xf>
    <xf numFmtId="49" fontId="2" fillId="0" borderId="2" xfId="0" applyNumberFormat="1" applyFont="1" applyBorder="1" applyAlignment="1">
      <alignment vertical="top" wrapText="1"/>
    </xf>
    <xf numFmtId="59" fontId="2" fillId="0" borderId="2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vertical="top" wrapText="1"/>
    </xf>
    <xf numFmtId="192" fontId="3" fillId="0" borderId="2" xfId="0" applyNumberFormat="1" applyFont="1" applyBorder="1" applyAlignment="1">
      <alignment horizontal="center" vertical="top" wrapText="1"/>
    </xf>
    <xf numFmtId="193" fontId="3" fillId="0" borderId="2" xfId="0" applyNumberFormat="1" applyFont="1" applyBorder="1" applyAlignment="1">
      <alignment horizontal="center" vertical="top" wrapText="1"/>
    </xf>
    <xf numFmtId="192" fontId="6" fillId="0" borderId="2" xfId="0" applyNumberFormat="1" applyFont="1" applyBorder="1" applyAlignment="1">
      <alignment horizontal="center" vertical="top" wrapText="1"/>
    </xf>
    <xf numFmtId="0" fontId="3" fillId="0" borderId="2" xfId="0" applyNumberFormat="1" applyFont="1" applyBorder="1" applyAlignment="1">
      <alignment vertical="top" wrapText="1"/>
    </xf>
    <xf numFmtId="61" fontId="3" fillId="0" borderId="2" xfId="0" applyNumberFormat="1" applyFont="1" applyBorder="1" applyAlignment="1">
      <alignment horizontal="center" vertical="top" wrapText="1"/>
    </xf>
    <xf numFmtId="0" fontId="5" fillId="0" borderId="2" xfId="0" applyNumberFormat="1" applyFont="1" applyBorder="1" applyAlignment="1">
      <alignment vertical="top" wrapText="1"/>
    </xf>
    <xf numFmtId="60" fontId="6" fillId="0" borderId="2" xfId="0" applyNumberFormat="1" applyFont="1" applyFill="1" applyBorder="1" applyAlignment="1">
      <alignment horizontal="center" vertical="top" wrapText="1"/>
    </xf>
    <xf numFmtId="0" fontId="6" fillId="0" borderId="2" xfId="0" applyNumberFormat="1" applyFont="1" applyFill="1" applyBorder="1" applyAlignment="1">
      <alignment horizontal="center" vertical="top" wrapText="1"/>
    </xf>
    <xf numFmtId="193" fontId="6" fillId="0" borderId="2" xfId="6" applyNumberFormat="1" applyFont="1" applyFill="1" applyBorder="1" applyAlignment="1">
      <alignment horizontal="center" vertical="top" wrapText="1"/>
    </xf>
    <xf numFmtId="192" fontId="2" fillId="0" borderId="2" xfId="0" applyNumberFormat="1" applyFont="1" applyBorder="1" applyAlignment="1">
      <alignment horizontal="center" vertical="top" wrapText="1"/>
    </xf>
    <xf numFmtId="0" fontId="2" fillId="0" borderId="2" xfId="0" applyNumberFormat="1" applyFont="1" applyFill="1" applyBorder="1" applyAlignment="1">
      <alignment vertical="top" wrapText="1"/>
    </xf>
    <xf numFmtId="0" fontId="2" fillId="0" borderId="2" xfId="0" applyNumberFormat="1" applyFont="1" applyBorder="1" applyAlignment="1">
      <alignment horizontal="center" vertical="top" wrapText="1"/>
    </xf>
    <xf numFmtId="59" fontId="3" fillId="0" borderId="2" xfId="0" applyNumberFormat="1" applyFont="1" applyBorder="1" applyAlignment="1">
      <alignment horizontal="center" vertical="top" wrapText="1"/>
    </xf>
    <xf numFmtId="62" fontId="3" fillId="0" borderId="2" xfId="0" applyNumberFormat="1" applyFont="1" applyBorder="1" applyAlignment="1">
      <alignment horizontal="center" vertical="top" wrapText="1"/>
    </xf>
    <xf numFmtId="0" fontId="3" fillId="0" borderId="2" xfId="0" applyNumberFormat="1" applyFont="1" applyFill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 shrinkToFit="1"/>
    </xf>
    <xf numFmtId="192" fontId="2" fillId="0" borderId="2" xfId="0" applyNumberFormat="1" applyFont="1" applyBorder="1" applyAlignment="1">
      <alignment horizontal="center" vertical="top" wrapText="1" shrinkToFit="1"/>
    </xf>
    <xf numFmtId="3" fontId="2" fillId="0" borderId="2" xfId="0" applyNumberFormat="1" applyFont="1" applyBorder="1" applyAlignment="1">
      <alignment vertical="top" wrapText="1"/>
    </xf>
    <xf numFmtId="187" fontId="2" fillId="0" borderId="2" xfId="6" applyNumberFormat="1" applyFont="1" applyBorder="1" applyAlignment="1">
      <alignment vertical="top" wrapText="1"/>
    </xf>
    <xf numFmtId="0" fontId="2" fillId="0" borderId="2" xfId="0" applyFont="1" applyBorder="1" applyAlignment="1">
      <alignment horizontal="left" vertical="top" wrapText="1"/>
    </xf>
    <xf numFmtId="187" fontId="3" fillId="0" borderId="2" xfId="6" applyNumberFormat="1" applyFont="1" applyBorder="1" applyAlignment="1">
      <alignment vertical="top" wrapText="1"/>
    </xf>
    <xf numFmtId="4" fontId="3" fillId="0" borderId="2" xfId="0" applyNumberFormat="1" applyFont="1" applyBorder="1" applyAlignment="1">
      <alignment horizontal="center" vertical="top" wrapText="1"/>
    </xf>
    <xf numFmtId="187" fontId="3" fillId="0" borderId="2" xfId="0" applyNumberFormat="1" applyFont="1" applyBorder="1" applyAlignment="1">
      <alignment vertical="top" wrapText="1"/>
    </xf>
    <xf numFmtId="0" fontId="3" fillId="0" borderId="4" xfId="0" applyFont="1" applyBorder="1" applyAlignment="1">
      <alignment horizontal="left" vertical="top" wrapText="1"/>
    </xf>
    <xf numFmtId="3" fontId="3" fillId="0" borderId="4" xfId="0" applyNumberFormat="1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3" fillId="0" borderId="2" xfId="0" quotePrefix="1" applyFont="1" applyBorder="1" applyAlignment="1">
      <alignment horizontal="center" vertical="top" wrapText="1"/>
    </xf>
    <xf numFmtId="0" fontId="3" fillId="0" borderId="2" xfId="0" applyFont="1" applyBorder="1" applyAlignment="1">
      <alignment horizontal="right" vertical="top" wrapText="1"/>
    </xf>
    <xf numFmtId="49" fontId="18" fillId="5" borderId="2" xfId="0" applyNumberFormat="1" applyFont="1" applyFill="1" applyBorder="1" applyAlignment="1">
      <alignment horizontal="center" vertical="top" wrapText="1"/>
    </xf>
    <xf numFmtId="49" fontId="18" fillId="5" borderId="2" xfId="0" applyNumberFormat="1" applyFont="1" applyFill="1" applyBorder="1" applyAlignment="1">
      <alignment horizontal="left" vertical="top" wrapText="1"/>
    </xf>
    <xf numFmtId="49" fontId="32" fillId="0" borderId="2" xfId="0" applyNumberFormat="1" applyFont="1" applyBorder="1" applyAlignment="1">
      <alignment horizontal="center" vertical="top" wrapText="1"/>
    </xf>
    <xf numFmtId="49" fontId="4" fillId="5" borderId="2" xfId="0" applyNumberFormat="1" applyFont="1" applyFill="1" applyBorder="1" applyAlignment="1">
      <alignment horizontal="center" vertical="top" wrapText="1"/>
    </xf>
    <xf numFmtId="49" fontId="2" fillId="5" borderId="2" xfId="0" applyNumberFormat="1" applyFont="1" applyFill="1" applyBorder="1" applyAlignment="1">
      <alignment horizontal="left" vertical="top" wrapText="1"/>
    </xf>
    <xf numFmtId="187" fontId="18" fillId="5" borderId="2" xfId="1" applyNumberFormat="1" applyFont="1" applyFill="1" applyBorder="1" applyAlignment="1">
      <alignment horizontal="right" vertical="top" wrapText="1"/>
    </xf>
    <xf numFmtId="49" fontId="3" fillId="5" borderId="2" xfId="0" applyNumberFormat="1" applyFont="1" applyFill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 wrapText="1"/>
    </xf>
    <xf numFmtId="187" fontId="2" fillId="0" borderId="2" xfId="1" applyNumberFormat="1" applyFont="1" applyBorder="1" applyAlignment="1">
      <alignment horizontal="right" vertical="top" wrapText="1"/>
    </xf>
    <xf numFmtId="49" fontId="4" fillId="5" borderId="2" xfId="0" applyNumberFormat="1" applyFont="1" applyFill="1" applyBorder="1" applyAlignment="1">
      <alignment vertical="top" wrapText="1"/>
    </xf>
    <xf numFmtId="49" fontId="2" fillId="0" borderId="2" xfId="0" applyNumberFormat="1" applyFont="1" applyBorder="1" applyAlignment="1">
      <alignment horizontal="left" vertical="top" wrapText="1"/>
    </xf>
    <xf numFmtId="187" fontId="3" fillId="0" borderId="2" xfId="1" applyNumberFormat="1" applyFont="1" applyBorder="1" applyAlignment="1">
      <alignment horizontal="right" vertical="top" wrapText="1"/>
    </xf>
    <xf numFmtId="49" fontId="3" fillId="0" borderId="2" xfId="0" applyNumberFormat="1" applyFont="1" applyBorder="1" applyAlignment="1">
      <alignment horizontal="left" vertical="top" wrapText="1"/>
    </xf>
    <xf numFmtId="187" fontId="18" fillId="0" borderId="2" xfId="1" applyNumberFormat="1" applyFont="1" applyBorder="1" applyAlignment="1">
      <alignment horizontal="right" vertical="top" wrapText="1"/>
    </xf>
    <xf numFmtId="49" fontId="18" fillId="0" borderId="2" xfId="0" applyNumberFormat="1" applyFont="1" applyBorder="1" applyAlignment="1">
      <alignment horizontal="center" vertical="top" wrapText="1"/>
    </xf>
    <xf numFmtId="49" fontId="18" fillId="0" borderId="2" xfId="0" applyNumberFormat="1" applyFont="1" applyBorder="1" applyAlignment="1">
      <alignment horizontal="left" vertical="top" wrapText="1"/>
    </xf>
    <xf numFmtId="49" fontId="4" fillId="5" borderId="2" xfId="0" applyNumberFormat="1" applyFont="1" applyFill="1" applyBorder="1" applyAlignment="1">
      <alignment horizontal="left" vertical="top" wrapText="1"/>
    </xf>
    <xf numFmtId="49" fontId="32" fillId="5" borderId="2" xfId="0" applyNumberFormat="1" applyFont="1" applyFill="1" applyBorder="1" applyAlignment="1">
      <alignment horizontal="left" vertical="top" wrapText="1"/>
    </xf>
    <xf numFmtId="49" fontId="4" fillId="0" borderId="2" xfId="0" applyNumberFormat="1" applyFont="1" applyFill="1" applyBorder="1" applyAlignment="1">
      <alignment horizontal="center" vertical="top" wrapText="1"/>
    </xf>
    <xf numFmtId="49" fontId="4" fillId="0" borderId="2" xfId="0" applyNumberFormat="1" applyFont="1" applyFill="1" applyBorder="1" applyAlignment="1">
      <alignment horizontal="left" vertical="top" wrapText="1"/>
    </xf>
    <xf numFmtId="49" fontId="32" fillId="0" borderId="2" xfId="0" applyNumberFormat="1" applyFont="1" applyFill="1" applyBorder="1" applyAlignment="1">
      <alignment horizontal="left" vertical="top" wrapText="1"/>
    </xf>
    <xf numFmtId="49" fontId="2" fillId="0" borderId="2" xfId="0" applyNumberFormat="1" applyFont="1" applyFill="1" applyBorder="1" applyAlignment="1">
      <alignment horizontal="left" vertical="top" wrapText="1"/>
    </xf>
    <xf numFmtId="0" fontId="2" fillId="14" borderId="2" xfId="0" applyFont="1" applyFill="1" applyBorder="1" applyAlignment="1">
      <alignment horizontal="center" vertical="top" wrapText="1"/>
    </xf>
    <xf numFmtId="0" fontId="2" fillId="10" borderId="2" xfId="0" applyFont="1" applyFill="1" applyBorder="1" applyAlignment="1">
      <alignment vertical="top" wrapText="1"/>
    </xf>
    <xf numFmtId="0" fontId="3" fillId="0" borderId="2" xfId="0" applyFont="1" applyBorder="1" applyAlignment="1">
      <alignment horizontal="left" vertical="top" wrapText="1"/>
    </xf>
    <xf numFmtId="1" fontId="3" fillId="0" borderId="2" xfId="0" applyNumberFormat="1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 shrinkToFit="1"/>
    </xf>
    <xf numFmtId="0" fontId="3" fillId="10" borderId="2" xfId="0" applyFont="1" applyFill="1" applyBorder="1" applyAlignment="1">
      <alignment horizontal="center" vertical="top" wrapText="1" shrinkToFit="1"/>
    </xf>
    <xf numFmtId="49" fontId="3" fillId="0" borderId="2" xfId="0" applyNumberFormat="1" applyFont="1" applyBorder="1" applyAlignment="1">
      <alignment vertical="top" wrapText="1"/>
    </xf>
    <xf numFmtId="43" fontId="6" fillId="0" borderId="0" xfId="1" applyFont="1" applyAlignment="1">
      <alignment horizontal="center" vertical="top" wrapText="1"/>
    </xf>
    <xf numFmtId="43" fontId="6" fillId="0" borderId="2" xfId="1" applyFont="1" applyBorder="1" applyAlignment="1">
      <alignment horizontal="center" vertical="top" wrapText="1"/>
    </xf>
    <xf numFmtId="17" fontId="6" fillId="0" borderId="2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vertical="top" wrapText="1"/>
    </xf>
    <xf numFmtId="43" fontId="6" fillId="0" borderId="2" xfId="0" applyNumberFormat="1" applyFont="1" applyBorder="1" applyAlignment="1">
      <alignment horizontal="center" vertical="top"/>
    </xf>
    <xf numFmtId="0" fontId="6" fillId="0" borderId="2" xfId="0" applyNumberFormat="1" applyFont="1" applyBorder="1" applyAlignment="1">
      <alignment horizontal="center" vertical="top"/>
    </xf>
    <xf numFmtId="0" fontId="5" fillId="0" borderId="2" xfId="0" applyNumberFormat="1" applyFont="1" applyBorder="1" applyAlignment="1">
      <alignment horizontal="center" vertical="top"/>
    </xf>
    <xf numFmtId="43" fontId="5" fillId="0" borderId="2" xfId="0" applyNumberFormat="1" applyFont="1" applyBorder="1" applyAlignment="1">
      <alignment horizontal="center" vertical="top"/>
    </xf>
    <xf numFmtId="0" fontId="5" fillId="0" borderId="2" xfId="1" applyNumberFormat="1" applyFont="1" applyBorder="1" applyAlignment="1">
      <alignment horizontal="center" vertical="top"/>
    </xf>
    <xf numFmtId="43" fontId="5" fillId="0" borderId="2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vertical="top" wrapText="1"/>
    </xf>
    <xf numFmtId="0" fontId="3" fillId="10" borderId="2" xfId="0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vertical="center"/>
    </xf>
    <xf numFmtId="187" fontId="3" fillId="0" borderId="2" xfId="6" applyNumberFormat="1" applyFont="1" applyBorder="1" applyAlignment="1">
      <alignment vertical="top"/>
    </xf>
    <xf numFmtId="0" fontId="3" fillId="0" borderId="2" xfId="6" applyNumberFormat="1" applyFont="1" applyBorder="1" applyAlignment="1">
      <alignment horizontal="center" vertical="top"/>
    </xf>
    <xf numFmtId="187" fontId="3" fillId="0" borderId="2" xfId="6" applyNumberFormat="1" applyFont="1" applyBorder="1" applyAlignment="1">
      <alignment horizontal="center" vertical="top"/>
    </xf>
    <xf numFmtId="187" fontId="3" fillId="10" borderId="2" xfId="6" applyNumberFormat="1" applyFont="1" applyFill="1" applyBorder="1" applyAlignment="1">
      <alignment horizontal="center" vertical="top"/>
    </xf>
    <xf numFmtId="0" fontId="3" fillId="10" borderId="2" xfId="0" applyFont="1" applyFill="1" applyBorder="1" applyAlignment="1">
      <alignment horizontal="center" vertical="top"/>
    </xf>
    <xf numFmtId="0" fontId="3" fillId="10" borderId="2" xfId="0" applyFont="1" applyFill="1" applyBorder="1" applyAlignment="1">
      <alignment horizontal="left" vertical="top" wrapText="1"/>
    </xf>
    <xf numFmtId="0" fontId="3" fillId="10" borderId="2" xfId="0" applyFont="1" applyFill="1" applyBorder="1" applyAlignment="1">
      <alignment vertical="top" wrapText="1"/>
    </xf>
    <xf numFmtId="43" fontId="3" fillId="0" borderId="2" xfId="0" applyNumberFormat="1" applyFont="1" applyBorder="1" applyAlignment="1">
      <alignment vertical="center"/>
    </xf>
    <xf numFmtId="43" fontId="3" fillId="0" borderId="2" xfId="6" applyFont="1" applyBorder="1" applyAlignment="1">
      <alignment horizontal="center" vertical="top"/>
    </xf>
    <xf numFmtId="0" fontId="3" fillId="0" borderId="2" xfId="0" applyFont="1" applyBorder="1"/>
    <xf numFmtId="43" fontId="3" fillId="10" borderId="2" xfId="6" applyFont="1" applyFill="1" applyBorder="1" applyAlignment="1">
      <alignment horizontal="center" vertical="top"/>
    </xf>
    <xf numFmtId="0" fontId="15" fillId="0" borderId="2" xfId="0" applyFont="1" applyBorder="1" applyAlignment="1">
      <alignment vertical="top" shrinkToFit="1"/>
    </xf>
    <xf numFmtId="0" fontId="15" fillId="0" borderId="2" xfId="0" applyFont="1" applyBorder="1" applyAlignment="1">
      <alignment horizontal="center" vertical="top" shrinkToFit="1"/>
    </xf>
    <xf numFmtId="1" fontId="3" fillId="0" borderId="2" xfId="0" applyNumberFormat="1" applyFont="1" applyBorder="1" applyAlignment="1">
      <alignment horizontal="center" vertical="top"/>
    </xf>
    <xf numFmtId="49" fontId="2" fillId="0" borderId="2" xfId="0" applyNumberFormat="1" applyFont="1" applyBorder="1" applyAlignment="1">
      <alignment horizontal="center" vertical="top" wrapText="1"/>
    </xf>
    <xf numFmtId="0" fontId="3" fillId="0" borderId="2" xfId="0" applyNumberFormat="1" applyFont="1" applyBorder="1" applyAlignment="1">
      <alignment horizontal="center" vertical="top" wrapText="1"/>
    </xf>
    <xf numFmtId="0" fontId="3" fillId="0" borderId="2" xfId="0" applyNumberFormat="1" applyFont="1" applyBorder="1" applyAlignment="1">
      <alignment horizontal="left" vertical="top" wrapText="1"/>
    </xf>
    <xf numFmtId="0" fontId="6" fillId="0" borderId="2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/>
    </xf>
    <xf numFmtId="3" fontId="2" fillId="0" borderId="2" xfId="0" applyNumberFormat="1" applyFont="1" applyBorder="1" applyAlignment="1">
      <alignment horizontal="center" vertical="top" wrapText="1"/>
    </xf>
    <xf numFmtId="43" fontId="3" fillId="0" borderId="2" xfId="1" applyFont="1" applyBorder="1" applyAlignment="1">
      <alignment horizontal="center" vertical="top" wrapText="1"/>
    </xf>
    <xf numFmtId="43" fontId="6" fillId="0" borderId="0" xfId="0" applyNumberFormat="1" applyFont="1" applyAlignment="1">
      <alignment vertical="top" wrapText="1"/>
    </xf>
    <xf numFmtId="0" fontId="5" fillId="0" borderId="0" xfId="0" applyFont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6" fillId="0" borderId="2" xfId="0" applyFont="1" applyBorder="1" applyAlignment="1">
      <alignment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43" fontId="6" fillId="0" borderId="3" xfId="1" applyFont="1" applyBorder="1" applyAlignment="1">
      <alignment horizontal="center" vertical="top"/>
    </xf>
    <xf numFmtId="43" fontId="6" fillId="0" borderId="5" xfId="1" applyFont="1" applyBorder="1" applyAlignment="1">
      <alignment horizontal="center" vertical="top"/>
    </xf>
    <xf numFmtId="49" fontId="2" fillId="0" borderId="2" xfId="0" applyNumberFormat="1" applyFont="1" applyBorder="1" applyAlignment="1">
      <alignment horizontal="center" vertical="top"/>
    </xf>
    <xf numFmtId="49" fontId="3" fillId="0" borderId="2" xfId="0" applyNumberFormat="1" applyFont="1" applyBorder="1" applyAlignment="1">
      <alignment horizontal="center" vertical="top"/>
    </xf>
    <xf numFmtId="49" fontId="2" fillId="0" borderId="2" xfId="0" applyNumberFormat="1" applyFont="1" applyBorder="1" applyAlignment="1">
      <alignment horizontal="center" vertical="top" wrapText="1"/>
    </xf>
    <xf numFmtId="49" fontId="3" fillId="0" borderId="2" xfId="0" applyNumberFormat="1" applyFont="1" applyBorder="1" applyAlignment="1">
      <alignment horizontal="center" vertical="top" wrapText="1"/>
    </xf>
    <xf numFmtId="49" fontId="2" fillId="0" borderId="0" xfId="0" applyNumberFormat="1" applyFont="1" applyAlignment="1">
      <alignment horizontal="center" vertical="top" wrapText="1"/>
    </xf>
    <xf numFmtId="49" fontId="2" fillId="0" borderId="0" xfId="0" applyNumberFormat="1" applyFont="1" applyAlignment="1">
      <alignment horizontal="center" vertical="top"/>
    </xf>
    <xf numFmtId="49" fontId="3" fillId="0" borderId="1" xfId="0" applyNumberFormat="1" applyFont="1" applyBorder="1" applyAlignment="1">
      <alignment horizontal="right" vertical="top"/>
    </xf>
    <xf numFmtId="49" fontId="4" fillId="0" borderId="2" xfId="0" applyNumberFormat="1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/>
    </xf>
    <xf numFmtId="43" fontId="3" fillId="0" borderId="2" xfId="6" applyFont="1" applyBorder="1" applyAlignment="1">
      <alignment horizontal="center" vertical="top" wrapText="1"/>
    </xf>
    <xf numFmtId="0" fontId="2" fillId="0" borderId="2" xfId="0" applyFont="1" applyBorder="1" applyAlignment="1">
      <alignment vertical="top"/>
    </xf>
    <xf numFmtId="0" fontId="3" fillId="0" borderId="2" xfId="0" applyFont="1" applyBorder="1" applyAlignment="1">
      <alignment vertical="top" wrapText="1"/>
    </xf>
    <xf numFmtId="0" fontId="3" fillId="0" borderId="2" xfId="0" applyNumberFormat="1" applyFont="1" applyBorder="1" applyAlignment="1">
      <alignment horizontal="center" vertical="top" wrapText="1"/>
    </xf>
    <xf numFmtId="0" fontId="3" fillId="0" borderId="2" xfId="0" applyNumberFormat="1" applyFont="1" applyBorder="1" applyAlignment="1">
      <alignment horizontal="left" vertical="top" wrapText="1"/>
    </xf>
    <xf numFmtId="0" fontId="2" fillId="0" borderId="2" xfId="0" applyNumberFormat="1" applyFont="1" applyBorder="1" applyAlignment="1">
      <alignment horizontal="left" vertical="top" wrapText="1"/>
    </xf>
    <xf numFmtId="0" fontId="6" fillId="0" borderId="2" xfId="0" applyNumberFormat="1" applyFont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right" vertical="top" wrapText="1"/>
    </xf>
    <xf numFmtId="4" fontId="3" fillId="0" borderId="2" xfId="0" applyNumberFormat="1" applyFont="1" applyBorder="1" applyAlignment="1">
      <alignment horizontal="center" vertical="top" wrapText="1"/>
    </xf>
    <xf numFmtId="3" fontId="3" fillId="0" borderId="2" xfId="0" applyNumberFormat="1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43" fontId="3" fillId="0" borderId="2" xfId="6" applyFont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/>
    </xf>
    <xf numFmtId="0" fontId="3" fillId="0" borderId="2" xfId="6" applyNumberFormat="1" applyFont="1" applyBorder="1" applyAlignment="1">
      <alignment horizontal="center" vertical="top"/>
    </xf>
    <xf numFmtId="0" fontId="3" fillId="10" borderId="2" xfId="0" applyFont="1" applyFill="1" applyBorder="1" applyAlignment="1">
      <alignment horizontal="center" vertical="top"/>
    </xf>
  </cellXfs>
  <cellStyles count="8">
    <cellStyle name="เครื่องหมายจุลภาค" xfId="1" builtinId="3"/>
    <cellStyle name="เครื่องหมายจุลภาค 2" xfId="3"/>
    <cellStyle name="เครื่องหมายจุลภาค 3" xfId="6"/>
    <cellStyle name="เครื่องหมายจุลภาค 4" xfId="7"/>
    <cellStyle name="ปกติ" xfId="0" builtinId="0"/>
    <cellStyle name="ปกติ 2" xfId="2"/>
    <cellStyle name="ปกติ 4 2" xfId="5"/>
    <cellStyle name="ปกติ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</xdr:colOff>
      <xdr:row>11</xdr:row>
      <xdr:rowOff>66675</xdr:rowOff>
    </xdr:from>
    <xdr:to>
      <xdr:col>7</xdr:col>
      <xdr:colOff>133350</xdr:colOff>
      <xdr:row>15</xdr:row>
      <xdr:rowOff>226722</xdr:rowOff>
    </xdr:to>
    <xdr:sp macro="" textlink="">
      <xdr:nvSpPr>
        <xdr:cNvPr id="2" name="วงเล็บปีกกาขวา 1"/>
        <xdr:cNvSpPr/>
      </xdr:nvSpPr>
      <xdr:spPr>
        <a:xfrm>
          <a:off x="5514975" y="2705100"/>
          <a:ext cx="104775" cy="1188747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th-TH"/>
        </a:p>
      </xdr:txBody>
    </xdr:sp>
    <xdr:clientData/>
  </xdr:twoCellAnchor>
  <xdr:twoCellAnchor>
    <xdr:from>
      <xdr:col>7</xdr:col>
      <xdr:colOff>47625</xdr:colOff>
      <xdr:row>18</xdr:row>
      <xdr:rowOff>47625</xdr:rowOff>
    </xdr:from>
    <xdr:to>
      <xdr:col>7</xdr:col>
      <xdr:colOff>104775</xdr:colOff>
      <xdr:row>19</xdr:row>
      <xdr:rowOff>245496</xdr:rowOff>
    </xdr:to>
    <xdr:sp macro="" textlink="">
      <xdr:nvSpPr>
        <xdr:cNvPr id="3" name="วงเล็บปีกกาขวา 2"/>
        <xdr:cNvSpPr/>
      </xdr:nvSpPr>
      <xdr:spPr>
        <a:xfrm>
          <a:off x="5534025" y="4486275"/>
          <a:ext cx="57150" cy="45504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th-TH"/>
        </a:p>
      </xdr:txBody>
    </xdr:sp>
    <xdr:clientData/>
  </xdr:twoCellAnchor>
  <xdr:twoCellAnchor>
    <xdr:from>
      <xdr:col>7</xdr:col>
      <xdr:colOff>0</xdr:colOff>
      <xdr:row>25</xdr:row>
      <xdr:rowOff>0</xdr:rowOff>
    </xdr:from>
    <xdr:to>
      <xdr:col>7</xdr:col>
      <xdr:colOff>76200</xdr:colOff>
      <xdr:row>29</xdr:row>
      <xdr:rowOff>266700</xdr:rowOff>
    </xdr:to>
    <xdr:sp macro="" textlink="">
      <xdr:nvSpPr>
        <xdr:cNvPr id="4" name="วงเล็บปีกกาขวา 3"/>
        <xdr:cNvSpPr/>
      </xdr:nvSpPr>
      <xdr:spPr>
        <a:xfrm>
          <a:off x="5486400" y="6400800"/>
          <a:ext cx="76200" cy="14478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th-TH"/>
        </a:p>
      </xdr:txBody>
    </xdr:sp>
    <xdr:clientData/>
  </xdr:twoCellAnchor>
  <xdr:twoCellAnchor>
    <xdr:from>
      <xdr:col>7</xdr:col>
      <xdr:colOff>38100</xdr:colOff>
      <xdr:row>32</xdr:row>
      <xdr:rowOff>228600</xdr:rowOff>
    </xdr:from>
    <xdr:to>
      <xdr:col>7</xdr:col>
      <xdr:colOff>83819</xdr:colOff>
      <xdr:row>36</xdr:row>
      <xdr:rowOff>139065</xdr:rowOff>
    </xdr:to>
    <xdr:sp macro="" textlink="">
      <xdr:nvSpPr>
        <xdr:cNvPr id="5" name="วงเล็บปีกกาขวา 4"/>
        <xdr:cNvSpPr/>
      </xdr:nvSpPr>
      <xdr:spPr>
        <a:xfrm>
          <a:off x="5524500" y="8696325"/>
          <a:ext cx="45719" cy="109156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th-TH"/>
        </a:p>
      </xdr:txBody>
    </xdr:sp>
    <xdr:clientData/>
  </xdr:twoCellAnchor>
  <xdr:twoCellAnchor>
    <xdr:from>
      <xdr:col>7</xdr:col>
      <xdr:colOff>0</xdr:colOff>
      <xdr:row>39</xdr:row>
      <xdr:rowOff>295274</xdr:rowOff>
    </xdr:from>
    <xdr:to>
      <xdr:col>7</xdr:col>
      <xdr:colOff>57150</xdr:colOff>
      <xdr:row>45</xdr:row>
      <xdr:rowOff>19049</xdr:rowOff>
    </xdr:to>
    <xdr:sp macro="" textlink="">
      <xdr:nvSpPr>
        <xdr:cNvPr id="6" name="วงเล็บปีกกาขวา 5"/>
        <xdr:cNvSpPr/>
      </xdr:nvSpPr>
      <xdr:spPr>
        <a:xfrm>
          <a:off x="5486400" y="10829924"/>
          <a:ext cx="57150" cy="1495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th-TH"/>
        </a:p>
      </xdr:txBody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57150</xdr:colOff>
      <xdr:row>50</xdr:row>
      <xdr:rowOff>276225</xdr:rowOff>
    </xdr:to>
    <xdr:sp macro="" textlink="">
      <xdr:nvSpPr>
        <xdr:cNvPr id="7" name="วงเล็บปีกกาขวา 6"/>
        <xdr:cNvSpPr/>
      </xdr:nvSpPr>
      <xdr:spPr>
        <a:xfrm>
          <a:off x="5486400" y="12601575"/>
          <a:ext cx="57150" cy="1457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th-TH"/>
        </a:p>
      </xdr:txBody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57150</xdr:colOff>
      <xdr:row>61</xdr:row>
      <xdr:rowOff>0</xdr:rowOff>
    </xdr:to>
    <xdr:sp macro="" textlink="">
      <xdr:nvSpPr>
        <xdr:cNvPr id="8" name="วงเล็บปีกกาขวา 7"/>
        <xdr:cNvSpPr/>
      </xdr:nvSpPr>
      <xdr:spPr>
        <a:xfrm>
          <a:off x="5486400" y="17621250"/>
          <a:ext cx="57150" cy="1438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th-TH"/>
        </a:p>
      </xdr:txBody>
    </xdr:sp>
    <xdr:clientData/>
  </xdr:twoCellAnchor>
  <xdr:twoCellAnchor>
    <xdr:from>
      <xdr:col>7</xdr:col>
      <xdr:colOff>30480</xdr:colOff>
      <xdr:row>51</xdr:row>
      <xdr:rowOff>76200</xdr:rowOff>
    </xdr:from>
    <xdr:to>
      <xdr:col>7</xdr:col>
      <xdr:colOff>76199</xdr:colOff>
      <xdr:row>54</xdr:row>
      <xdr:rowOff>177165</xdr:rowOff>
    </xdr:to>
    <xdr:sp macro="" textlink="">
      <xdr:nvSpPr>
        <xdr:cNvPr id="9" name="วงเล็บปีกกาขวา 8"/>
        <xdr:cNvSpPr/>
      </xdr:nvSpPr>
      <xdr:spPr>
        <a:xfrm>
          <a:off x="5516880" y="16221075"/>
          <a:ext cx="45719" cy="105346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th-TH"/>
        </a:p>
      </xdr:txBody>
    </xdr:sp>
    <xdr:clientData/>
  </xdr:twoCellAnchor>
  <xdr:twoCellAnchor>
    <xdr:from>
      <xdr:col>7</xdr:col>
      <xdr:colOff>0</xdr:colOff>
      <xdr:row>64</xdr:row>
      <xdr:rowOff>0</xdr:rowOff>
    </xdr:from>
    <xdr:to>
      <xdr:col>7</xdr:col>
      <xdr:colOff>112542</xdr:colOff>
      <xdr:row>66</xdr:row>
      <xdr:rowOff>142875</xdr:rowOff>
    </xdr:to>
    <xdr:sp macro="" textlink="">
      <xdr:nvSpPr>
        <xdr:cNvPr id="12" name="วงเล็บปีกกาขวา 11"/>
        <xdr:cNvSpPr/>
      </xdr:nvSpPr>
      <xdr:spPr>
        <a:xfrm>
          <a:off x="5486400" y="19907250"/>
          <a:ext cx="112542" cy="657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th-TH"/>
        </a:p>
      </xdr:txBody>
    </xdr:sp>
    <xdr:clientData/>
  </xdr:twoCellAnchor>
  <xdr:twoCellAnchor>
    <xdr:from>
      <xdr:col>7</xdr:col>
      <xdr:colOff>19049</xdr:colOff>
      <xdr:row>68</xdr:row>
      <xdr:rowOff>160020</xdr:rowOff>
    </xdr:from>
    <xdr:to>
      <xdr:col>7</xdr:col>
      <xdr:colOff>122481</xdr:colOff>
      <xdr:row>71</xdr:row>
      <xdr:rowOff>198120</xdr:rowOff>
    </xdr:to>
    <xdr:sp macro="" textlink="">
      <xdr:nvSpPr>
        <xdr:cNvPr id="13" name="วงเล็บปีกกาขวา 12"/>
        <xdr:cNvSpPr/>
      </xdr:nvSpPr>
      <xdr:spPr>
        <a:xfrm>
          <a:off x="5505449" y="21095970"/>
          <a:ext cx="103432" cy="8096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th-TH"/>
        </a:p>
      </xdr:txBody>
    </xdr:sp>
    <xdr:clientData/>
  </xdr:twoCellAnchor>
  <xdr:twoCellAnchor>
    <xdr:from>
      <xdr:col>7</xdr:col>
      <xdr:colOff>22860</xdr:colOff>
      <xdr:row>77</xdr:row>
      <xdr:rowOff>241935</xdr:rowOff>
    </xdr:from>
    <xdr:to>
      <xdr:col>7</xdr:col>
      <xdr:colOff>120650</xdr:colOff>
      <xdr:row>80</xdr:row>
      <xdr:rowOff>234315</xdr:rowOff>
    </xdr:to>
    <xdr:sp macro="" textlink="">
      <xdr:nvSpPr>
        <xdr:cNvPr id="14" name="วงเล็บปีกกาขวา 13"/>
        <xdr:cNvSpPr/>
      </xdr:nvSpPr>
      <xdr:spPr>
        <a:xfrm>
          <a:off x="5509260" y="24187785"/>
          <a:ext cx="97790" cy="76390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th-TH"/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85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T12" sqref="T12"/>
    </sheetView>
  </sheetViews>
  <sheetFormatPr defaultRowHeight="21.75" x14ac:dyDescent="0.2"/>
  <cols>
    <col min="1" max="1" width="6.75" style="14" customWidth="1"/>
    <col min="2" max="2" width="24.875" style="309" customWidth="1"/>
    <col min="3" max="3" width="11.75" style="14" bestFit="1" customWidth="1"/>
    <col min="4" max="4" width="10.375" style="14" customWidth="1"/>
    <col min="5" max="5" width="13.125" style="14" customWidth="1"/>
    <col min="6" max="6" width="9" style="14" customWidth="1"/>
    <col min="7" max="7" width="13.75" style="14" customWidth="1"/>
    <col min="8" max="8" width="9" style="14" customWidth="1"/>
    <col min="9" max="9" width="14.25" style="14" customWidth="1"/>
    <col min="10" max="10" width="9" style="14" customWidth="1"/>
    <col min="11" max="11" width="11.875" style="14" customWidth="1"/>
    <col min="12" max="12" width="14" style="14" customWidth="1"/>
    <col min="13" max="13" width="15.25" style="14" customWidth="1"/>
    <col min="14" max="14" width="9" style="14" hidden="1" customWidth="1"/>
    <col min="15" max="15" width="13" style="14" bestFit="1" customWidth="1"/>
    <col min="16" max="16" width="12.125" style="14" bestFit="1" customWidth="1"/>
    <col min="17" max="16384" width="9" style="14"/>
  </cols>
  <sheetData>
    <row r="1" spans="1:17" x14ac:dyDescent="0.2">
      <c r="A1" s="481" t="s">
        <v>1096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</row>
    <row r="2" spans="1:17" x14ac:dyDescent="0.2">
      <c r="L2" s="482" t="s">
        <v>1</v>
      </c>
      <c r="M2" s="482"/>
    </row>
    <row r="3" spans="1:17" s="12" customFormat="1" x14ac:dyDescent="0.2">
      <c r="A3" s="480" t="s">
        <v>1097</v>
      </c>
      <c r="B3" s="473" t="s">
        <v>1098</v>
      </c>
      <c r="C3" s="480" t="s">
        <v>1099</v>
      </c>
      <c r="D3" s="480" t="s">
        <v>1100</v>
      </c>
      <c r="E3" s="480"/>
      <c r="F3" s="480"/>
      <c r="G3" s="480"/>
      <c r="H3" s="480"/>
      <c r="I3" s="480"/>
      <c r="J3" s="480"/>
      <c r="K3" s="480"/>
      <c r="L3" s="480" t="s">
        <v>1105</v>
      </c>
      <c r="M3" s="480" t="s">
        <v>1106</v>
      </c>
      <c r="N3" s="473" t="s">
        <v>1189</v>
      </c>
      <c r="O3" s="480" t="s">
        <v>1207</v>
      </c>
      <c r="P3" s="480"/>
      <c r="Q3" s="480"/>
    </row>
    <row r="4" spans="1:17" s="12" customFormat="1" x14ac:dyDescent="0.2">
      <c r="A4" s="480"/>
      <c r="B4" s="473"/>
      <c r="C4" s="480"/>
      <c r="D4" s="480" t="s">
        <v>1101</v>
      </c>
      <c r="E4" s="480"/>
      <c r="F4" s="480" t="s">
        <v>1102</v>
      </c>
      <c r="G4" s="480"/>
      <c r="H4" s="480" t="s">
        <v>1103</v>
      </c>
      <c r="I4" s="480"/>
      <c r="J4" s="480" t="s">
        <v>1104</v>
      </c>
      <c r="K4" s="480"/>
      <c r="L4" s="480"/>
      <c r="M4" s="480"/>
      <c r="N4" s="473"/>
      <c r="O4" s="480" t="s">
        <v>14</v>
      </c>
      <c r="P4" s="480" t="s">
        <v>1208</v>
      </c>
      <c r="Q4" s="480" t="s">
        <v>1209</v>
      </c>
    </row>
    <row r="5" spans="1:17" s="12" customFormat="1" x14ac:dyDescent="0.2">
      <c r="A5" s="480"/>
      <c r="B5" s="473"/>
      <c r="C5" s="480"/>
      <c r="D5" s="330" t="s">
        <v>67</v>
      </c>
      <c r="E5" s="330" t="s">
        <v>14</v>
      </c>
      <c r="F5" s="330" t="s">
        <v>67</v>
      </c>
      <c r="G5" s="330" t="s">
        <v>14</v>
      </c>
      <c r="H5" s="330" t="s">
        <v>67</v>
      </c>
      <c r="I5" s="330" t="s">
        <v>14</v>
      </c>
      <c r="J5" s="330" t="s">
        <v>67</v>
      </c>
      <c r="K5" s="330" t="s">
        <v>14</v>
      </c>
      <c r="L5" s="480"/>
      <c r="M5" s="480"/>
      <c r="N5" s="473"/>
      <c r="O5" s="480"/>
      <c r="P5" s="480"/>
      <c r="Q5" s="480"/>
    </row>
    <row r="6" spans="1:17" s="12" customFormat="1" x14ac:dyDescent="0.2">
      <c r="A6" s="474"/>
      <c r="B6" s="477" t="s">
        <v>1110</v>
      </c>
      <c r="C6" s="19" t="s">
        <v>504</v>
      </c>
      <c r="D6" s="439">
        <f>D7+D8+D9</f>
        <v>84</v>
      </c>
      <c r="E6" s="438">
        <f t="shared" ref="E6:K6" si="0">E7+E8+E9</f>
        <v>17021429</v>
      </c>
      <c r="F6" s="439">
        <f t="shared" si="0"/>
        <v>27</v>
      </c>
      <c r="G6" s="438">
        <f t="shared" si="0"/>
        <v>293825352.19999999</v>
      </c>
      <c r="H6" s="439">
        <f t="shared" si="0"/>
        <v>96</v>
      </c>
      <c r="I6" s="438">
        <f t="shared" si="0"/>
        <v>276282705</v>
      </c>
      <c r="J6" s="439">
        <f t="shared" si="0"/>
        <v>9</v>
      </c>
      <c r="K6" s="438">
        <f t="shared" si="0"/>
        <v>8392179</v>
      </c>
      <c r="L6" s="330">
        <f>D6+F6+H6+J6</f>
        <v>216</v>
      </c>
      <c r="M6" s="13">
        <f>E6+G6+I6+K6</f>
        <v>595521665.20000005</v>
      </c>
      <c r="N6" s="464"/>
      <c r="O6" s="13">
        <f>O7+O8+O9</f>
        <v>599043443.20000005</v>
      </c>
      <c r="P6" s="13">
        <f>P7+P8+P9</f>
        <v>71388292.080000013</v>
      </c>
      <c r="Q6" s="13">
        <f>P6/O6*100</f>
        <v>11.917047568145389</v>
      </c>
    </row>
    <row r="7" spans="1:17" s="12" customFormat="1" x14ac:dyDescent="0.2">
      <c r="A7" s="475"/>
      <c r="B7" s="478"/>
      <c r="C7" s="19" t="s">
        <v>103</v>
      </c>
      <c r="D7" s="439">
        <f>D11+D15+D19+D23+D27+D31+D35+D39+D43+D47+D51+D55+D59+D63+D67+D71+D75+D79+D83</f>
        <v>1</v>
      </c>
      <c r="E7" s="438">
        <f t="shared" ref="E7:K7" si="1">E11+E15+E19+E23+E27+E31+E35+E39+E43+E47+E51+E55+E59+E63+E67+E71+E75+E79+E83</f>
        <v>163400</v>
      </c>
      <c r="F7" s="439">
        <f t="shared" si="1"/>
        <v>4</v>
      </c>
      <c r="G7" s="438">
        <f t="shared" si="1"/>
        <v>1093600</v>
      </c>
      <c r="H7" s="439">
        <f t="shared" si="1"/>
        <v>1</v>
      </c>
      <c r="I7" s="438">
        <f t="shared" si="1"/>
        <v>3000000</v>
      </c>
      <c r="J7" s="13">
        <f t="shared" si="1"/>
        <v>0</v>
      </c>
      <c r="K7" s="438">
        <f t="shared" si="1"/>
        <v>0</v>
      </c>
      <c r="L7" s="330">
        <f t="shared" ref="L7:L9" si="2">D7+F7+H7+J7</f>
        <v>6</v>
      </c>
      <c r="M7" s="13">
        <f t="shared" ref="M7:M9" si="3">E7+G7+I7+K7</f>
        <v>4257000</v>
      </c>
      <c r="N7" s="464">
        <f>M7/M6*100</f>
        <v>0.71483545415099692</v>
      </c>
      <c r="O7" s="13">
        <f>O11+O15+O19+O23+O27+O31+O35+O39+O43+O47+O51+O55+O59+O63+O67+O71+O75+O79+O83</f>
        <v>4257000</v>
      </c>
      <c r="P7" s="13">
        <f>P11+P15+P19+P23+P27+P31+P35+P39+P43+P47+P51+P55+P59+P63+P67+P71+P75+P79+P83</f>
        <v>372100</v>
      </c>
      <c r="Q7" s="13">
        <f t="shared" ref="Q7:Q9" si="4">P7/O7*100</f>
        <v>8.7408973455485075</v>
      </c>
    </row>
    <row r="8" spans="1:17" s="12" customFormat="1" x14ac:dyDescent="0.2">
      <c r="A8" s="475"/>
      <c r="B8" s="478"/>
      <c r="C8" s="19" t="s">
        <v>27</v>
      </c>
      <c r="D8" s="439">
        <f t="shared" ref="D8:K9" si="5">D12+D16+D20+D24+D28+D32+D36+D40+D44+D48+D52+D56+D60+D64+D68+D72+D76+D80+D84</f>
        <v>83</v>
      </c>
      <c r="E8" s="438">
        <f t="shared" si="5"/>
        <v>16858029</v>
      </c>
      <c r="F8" s="439">
        <f t="shared" si="5"/>
        <v>17</v>
      </c>
      <c r="G8" s="438">
        <f t="shared" si="5"/>
        <v>290105925</v>
      </c>
      <c r="H8" s="439">
        <f t="shared" si="5"/>
        <v>95</v>
      </c>
      <c r="I8" s="438">
        <f t="shared" si="5"/>
        <v>273282705</v>
      </c>
      <c r="J8" s="439">
        <f t="shared" si="5"/>
        <v>9</v>
      </c>
      <c r="K8" s="438">
        <f t="shared" si="5"/>
        <v>8392179</v>
      </c>
      <c r="L8" s="330">
        <f t="shared" si="2"/>
        <v>204</v>
      </c>
      <c r="M8" s="13">
        <f t="shared" si="3"/>
        <v>588638838</v>
      </c>
      <c r="N8" s="464">
        <f>M8/M6*100</f>
        <v>98.8442356336963</v>
      </c>
      <c r="O8" s="13">
        <f t="shared" ref="O8:P9" si="6">O12+O16+O20+O24+O28+O32+O36+O40+O44+O48+O52+O56+O60+O64+O68+O72+O76+O80+O84</f>
        <v>592160616</v>
      </c>
      <c r="P8" s="13">
        <f t="shared" si="6"/>
        <v>70400247.080000013</v>
      </c>
      <c r="Q8" s="13">
        <f t="shared" si="4"/>
        <v>11.888708093346082</v>
      </c>
    </row>
    <row r="9" spans="1:17" s="12" customFormat="1" x14ac:dyDescent="0.2">
      <c r="A9" s="476"/>
      <c r="B9" s="479"/>
      <c r="C9" s="19" t="s">
        <v>96</v>
      </c>
      <c r="D9" s="438">
        <f t="shared" si="5"/>
        <v>0</v>
      </c>
      <c r="E9" s="438">
        <f t="shared" si="5"/>
        <v>0</v>
      </c>
      <c r="F9" s="438">
        <f t="shared" si="5"/>
        <v>6</v>
      </c>
      <c r="G9" s="438">
        <f t="shared" si="5"/>
        <v>2625827.2000000002</v>
      </c>
      <c r="H9" s="438">
        <f t="shared" si="5"/>
        <v>0</v>
      </c>
      <c r="I9" s="438">
        <f t="shared" si="5"/>
        <v>0</v>
      </c>
      <c r="J9" s="438">
        <f t="shared" si="5"/>
        <v>0</v>
      </c>
      <c r="K9" s="438">
        <f t="shared" si="5"/>
        <v>0</v>
      </c>
      <c r="L9" s="330">
        <f t="shared" si="2"/>
        <v>6</v>
      </c>
      <c r="M9" s="13">
        <f t="shared" si="3"/>
        <v>2625827.2000000002</v>
      </c>
      <c r="N9" s="464">
        <f>M9/M6*100</f>
        <v>0.44092891215269925</v>
      </c>
      <c r="O9" s="13">
        <f t="shared" si="6"/>
        <v>2625827.2000000002</v>
      </c>
      <c r="P9" s="13">
        <f t="shared" si="6"/>
        <v>615945</v>
      </c>
      <c r="Q9" s="13">
        <f t="shared" si="4"/>
        <v>23.457179512802671</v>
      </c>
    </row>
    <row r="10" spans="1:17" s="6" customFormat="1" x14ac:dyDescent="0.2">
      <c r="A10" s="471">
        <v>1</v>
      </c>
      <c r="B10" s="472" t="s">
        <v>0</v>
      </c>
      <c r="C10" s="19" t="s">
        <v>504</v>
      </c>
      <c r="D10" s="19">
        <f>D11+D12+D13</f>
        <v>9</v>
      </c>
      <c r="E10" s="22">
        <f t="shared" ref="E10:K10" si="7">E11+E12+E13</f>
        <v>1163352</v>
      </c>
      <c r="F10" s="19">
        <f t="shared" si="7"/>
        <v>3</v>
      </c>
      <c r="G10" s="22">
        <f t="shared" si="7"/>
        <v>265900</v>
      </c>
      <c r="H10" s="22">
        <f t="shared" si="7"/>
        <v>0</v>
      </c>
      <c r="I10" s="22">
        <f t="shared" si="7"/>
        <v>0</v>
      </c>
      <c r="J10" s="22">
        <f t="shared" si="7"/>
        <v>0</v>
      </c>
      <c r="K10" s="22">
        <f t="shared" si="7"/>
        <v>0</v>
      </c>
      <c r="L10" s="435">
        <f>D10+F10+H10+J10</f>
        <v>12</v>
      </c>
      <c r="M10" s="436">
        <f>E10+G10+I10+K10</f>
        <v>1429252</v>
      </c>
      <c r="N10" s="19"/>
      <c r="O10" s="22">
        <f>O11+O12+O13</f>
        <v>1454250</v>
      </c>
      <c r="P10" s="22">
        <f>P11+P12+P13</f>
        <v>906128.52</v>
      </c>
      <c r="Q10" s="22">
        <f>P10/O10*100</f>
        <v>62.308992264053643</v>
      </c>
    </row>
    <row r="11" spans="1:17" x14ac:dyDescent="0.2">
      <c r="A11" s="471"/>
      <c r="B11" s="472"/>
      <c r="C11" s="9" t="s">
        <v>103</v>
      </c>
      <c r="D11" s="25">
        <v>0</v>
      </c>
      <c r="E11" s="25">
        <v>0</v>
      </c>
      <c r="F11" s="9">
        <v>1</v>
      </c>
      <c r="G11" s="25">
        <v>243600</v>
      </c>
      <c r="H11" s="22">
        <v>0</v>
      </c>
      <c r="I11" s="22">
        <v>0</v>
      </c>
      <c r="J11" s="22">
        <v>0</v>
      </c>
      <c r="K11" s="22">
        <v>0</v>
      </c>
      <c r="L11" s="434">
        <f t="shared" ref="L11:L12" si="8">D11+F11+H11+J11</f>
        <v>1</v>
      </c>
      <c r="M11" s="433">
        <f t="shared" ref="M11:M12" si="9">E11+G11+I11+K11</f>
        <v>243600</v>
      </c>
      <c r="N11" s="444"/>
      <c r="O11" s="25">
        <v>243600</v>
      </c>
      <c r="P11" s="25">
        <v>243600</v>
      </c>
      <c r="Q11" s="25">
        <v>100</v>
      </c>
    </row>
    <row r="12" spans="1:17" x14ac:dyDescent="0.2">
      <c r="A12" s="471"/>
      <c r="B12" s="472"/>
      <c r="C12" s="9" t="s">
        <v>27</v>
      </c>
      <c r="D12" s="9">
        <v>9</v>
      </c>
      <c r="E12" s="25">
        <v>1163352</v>
      </c>
      <c r="F12" s="9">
        <v>2</v>
      </c>
      <c r="G12" s="25">
        <v>22300</v>
      </c>
      <c r="H12" s="22">
        <v>0</v>
      </c>
      <c r="I12" s="22">
        <v>0</v>
      </c>
      <c r="J12" s="22">
        <v>0</v>
      </c>
      <c r="K12" s="22">
        <v>0</v>
      </c>
      <c r="L12" s="434">
        <f t="shared" si="8"/>
        <v>11</v>
      </c>
      <c r="M12" s="433">
        <f t="shared" si="9"/>
        <v>1185652</v>
      </c>
      <c r="N12" s="444"/>
      <c r="O12" s="25">
        <v>1210650</v>
      </c>
      <c r="P12" s="25">
        <v>662528.52</v>
      </c>
      <c r="Q12" s="25">
        <f>P12/O12*100</f>
        <v>54.72502539957874</v>
      </c>
    </row>
    <row r="13" spans="1:17" x14ac:dyDescent="0.2">
      <c r="A13" s="471"/>
      <c r="B13" s="472"/>
      <c r="C13" s="9" t="s">
        <v>96</v>
      </c>
      <c r="D13" s="25">
        <v>0</v>
      </c>
      <c r="E13" s="25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433">
        <v>0</v>
      </c>
      <c r="M13" s="433">
        <v>0</v>
      </c>
      <c r="N13" s="444"/>
      <c r="O13" s="25">
        <v>0</v>
      </c>
      <c r="P13" s="25">
        <v>0</v>
      </c>
      <c r="Q13" s="25">
        <v>0</v>
      </c>
    </row>
    <row r="14" spans="1:17" s="6" customFormat="1" x14ac:dyDescent="0.2">
      <c r="A14" s="471">
        <v>2</v>
      </c>
      <c r="B14" s="472" t="s">
        <v>1095</v>
      </c>
      <c r="C14" s="19" t="s">
        <v>504</v>
      </c>
      <c r="D14" s="22">
        <f>D15+D16+D17</f>
        <v>0</v>
      </c>
      <c r="E14" s="22">
        <f t="shared" ref="E14:K14" si="10">E15+E16+E17</f>
        <v>0</v>
      </c>
      <c r="F14" s="22">
        <f t="shared" si="10"/>
        <v>0</v>
      </c>
      <c r="G14" s="22">
        <f t="shared" si="10"/>
        <v>0</v>
      </c>
      <c r="H14" s="19">
        <f t="shared" si="10"/>
        <v>66</v>
      </c>
      <c r="I14" s="22">
        <f t="shared" si="10"/>
        <v>258987100</v>
      </c>
      <c r="J14" s="22">
        <f t="shared" si="10"/>
        <v>0</v>
      </c>
      <c r="K14" s="22">
        <f t="shared" si="10"/>
        <v>0</v>
      </c>
      <c r="L14" s="19">
        <f>D14+F14+H14+J14</f>
        <v>66</v>
      </c>
      <c r="M14" s="22">
        <f>E14+G14+I14+K14</f>
        <v>258987100</v>
      </c>
      <c r="N14" s="19">
        <f>M14/M8*100</f>
        <v>43.997623547904595</v>
      </c>
      <c r="O14" s="22">
        <f>O15+O16+O17</f>
        <v>258987100</v>
      </c>
      <c r="P14" s="22">
        <f>P15+P16+P17</f>
        <v>18124441.559999999</v>
      </c>
      <c r="Q14" s="22">
        <f>P14/O14*100</f>
        <v>6.998202443287715</v>
      </c>
    </row>
    <row r="15" spans="1:17" x14ac:dyDescent="0.2">
      <c r="A15" s="471"/>
      <c r="B15" s="472"/>
      <c r="C15" s="9" t="s">
        <v>103</v>
      </c>
      <c r="D15" s="25">
        <v>0</v>
      </c>
      <c r="E15" s="25">
        <v>0</v>
      </c>
      <c r="F15" s="25">
        <v>0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5">
        <f t="shared" ref="L15:L17" si="11">D15+F15+H15+J15</f>
        <v>0</v>
      </c>
      <c r="M15" s="25">
        <f t="shared" ref="M15:M17" si="12">E15+G15+I15+K15</f>
        <v>0</v>
      </c>
      <c r="N15" s="444"/>
      <c r="O15" s="25">
        <v>0</v>
      </c>
      <c r="P15" s="25">
        <v>0</v>
      </c>
      <c r="Q15" s="25">
        <v>0</v>
      </c>
    </row>
    <row r="16" spans="1:17" x14ac:dyDescent="0.2">
      <c r="A16" s="471"/>
      <c r="B16" s="472"/>
      <c r="C16" s="9" t="s">
        <v>27</v>
      </c>
      <c r="D16" s="25">
        <v>0</v>
      </c>
      <c r="E16" s="25">
        <v>0</v>
      </c>
      <c r="F16" s="25">
        <v>0</v>
      </c>
      <c r="G16" s="25">
        <v>0</v>
      </c>
      <c r="H16" s="9">
        <v>66</v>
      </c>
      <c r="I16" s="25">
        <v>258987100</v>
      </c>
      <c r="J16" s="25">
        <v>0</v>
      </c>
      <c r="K16" s="25">
        <v>0</v>
      </c>
      <c r="L16" s="9">
        <f t="shared" si="11"/>
        <v>66</v>
      </c>
      <c r="M16" s="25">
        <f t="shared" si="12"/>
        <v>258987100</v>
      </c>
      <c r="N16" s="444"/>
      <c r="O16" s="25">
        <v>258987100</v>
      </c>
      <c r="P16" s="25">
        <v>18124441.559999999</v>
      </c>
      <c r="Q16" s="25">
        <f>P16/O16*100</f>
        <v>6.998202443287715</v>
      </c>
    </row>
    <row r="17" spans="1:17" x14ac:dyDescent="0.2">
      <c r="A17" s="471"/>
      <c r="B17" s="472"/>
      <c r="C17" s="9" t="s">
        <v>96</v>
      </c>
      <c r="D17" s="25">
        <v>0</v>
      </c>
      <c r="E17" s="25">
        <v>0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f t="shared" si="11"/>
        <v>0</v>
      </c>
      <c r="M17" s="25">
        <f t="shared" si="12"/>
        <v>0</v>
      </c>
      <c r="N17" s="444"/>
      <c r="O17" s="25">
        <v>0</v>
      </c>
      <c r="P17" s="25">
        <v>0</v>
      </c>
      <c r="Q17" s="25">
        <v>0</v>
      </c>
    </row>
    <row r="18" spans="1:17" s="6" customFormat="1" x14ac:dyDescent="0.2">
      <c r="A18" s="471">
        <v>3</v>
      </c>
      <c r="B18" s="472" t="s">
        <v>586</v>
      </c>
      <c r="C18" s="19" t="s">
        <v>504</v>
      </c>
      <c r="D18" s="437">
        <f>D19+D20+D21</f>
        <v>16</v>
      </c>
      <c r="E18" s="22">
        <f t="shared" ref="E18:K18" si="13">E19+E20+E21</f>
        <v>1740180</v>
      </c>
      <c r="F18" s="22">
        <f t="shared" si="13"/>
        <v>0</v>
      </c>
      <c r="G18" s="22">
        <f t="shared" si="13"/>
        <v>0</v>
      </c>
      <c r="H18" s="22">
        <f t="shared" si="13"/>
        <v>0</v>
      </c>
      <c r="I18" s="22">
        <f t="shared" si="13"/>
        <v>0</v>
      </c>
      <c r="J18" s="22">
        <f t="shared" si="13"/>
        <v>0</v>
      </c>
      <c r="K18" s="22">
        <f t="shared" si="13"/>
        <v>0</v>
      </c>
      <c r="L18" s="435">
        <f>D18+F18+H18+J18</f>
        <v>16</v>
      </c>
      <c r="M18" s="436">
        <f>E18+G18+I18+K18</f>
        <v>1740180</v>
      </c>
      <c r="N18" s="19"/>
      <c r="O18" s="22">
        <f>O19+O20+O21</f>
        <v>1740180</v>
      </c>
      <c r="P18" s="22">
        <f>P19+P20+P21</f>
        <v>442312.98</v>
      </c>
      <c r="Q18" s="22">
        <f>P18/O18*100</f>
        <v>25.417656794124742</v>
      </c>
    </row>
    <row r="19" spans="1:17" x14ac:dyDescent="0.2">
      <c r="A19" s="471"/>
      <c r="B19" s="472"/>
      <c r="C19" s="9" t="s">
        <v>103</v>
      </c>
      <c r="D19" s="25">
        <v>0</v>
      </c>
      <c r="E19" s="25">
        <v>0</v>
      </c>
      <c r="F19" s="25">
        <v>0</v>
      </c>
      <c r="G19" s="25">
        <v>0</v>
      </c>
      <c r="H19" s="25">
        <v>0</v>
      </c>
      <c r="I19" s="25">
        <v>0</v>
      </c>
      <c r="J19" s="25">
        <v>0</v>
      </c>
      <c r="K19" s="25">
        <v>0</v>
      </c>
      <c r="L19" s="25">
        <f t="shared" ref="L19:L21" si="14">D19+F19+H19+J19</f>
        <v>0</v>
      </c>
      <c r="M19" s="433">
        <f t="shared" ref="M19:M21" si="15">E19+G19+I19+K19</f>
        <v>0</v>
      </c>
      <c r="N19" s="444"/>
      <c r="O19" s="25">
        <v>0</v>
      </c>
      <c r="P19" s="25">
        <v>0</v>
      </c>
      <c r="Q19" s="25">
        <v>0</v>
      </c>
    </row>
    <row r="20" spans="1:17" x14ac:dyDescent="0.2">
      <c r="A20" s="471"/>
      <c r="B20" s="472"/>
      <c r="C20" s="9" t="s">
        <v>27</v>
      </c>
      <c r="D20" s="9">
        <v>16</v>
      </c>
      <c r="E20" s="25">
        <v>1740180</v>
      </c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434">
        <f t="shared" si="14"/>
        <v>16</v>
      </c>
      <c r="M20" s="433">
        <f t="shared" si="15"/>
        <v>1740180</v>
      </c>
      <c r="N20" s="444"/>
      <c r="O20" s="25">
        <v>1740180</v>
      </c>
      <c r="P20" s="25">
        <v>442312.98</v>
      </c>
      <c r="Q20" s="25">
        <f>P20/O20*100</f>
        <v>25.417656794124742</v>
      </c>
    </row>
    <row r="21" spans="1:17" x14ac:dyDescent="0.2">
      <c r="A21" s="471"/>
      <c r="B21" s="472"/>
      <c r="C21" s="9" t="s">
        <v>96</v>
      </c>
      <c r="D21" s="25">
        <v>0</v>
      </c>
      <c r="E21" s="25">
        <v>0</v>
      </c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f t="shared" si="14"/>
        <v>0</v>
      </c>
      <c r="M21" s="433">
        <f t="shared" si="15"/>
        <v>0</v>
      </c>
      <c r="N21" s="444"/>
      <c r="O21" s="25">
        <v>0</v>
      </c>
      <c r="P21" s="25">
        <v>0</v>
      </c>
      <c r="Q21" s="25">
        <v>0</v>
      </c>
    </row>
    <row r="22" spans="1:17" s="6" customFormat="1" x14ac:dyDescent="0.2">
      <c r="A22" s="471">
        <v>4</v>
      </c>
      <c r="B22" s="472" t="s">
        <v>1063</v>
      </c>
      <c r="C22" s="19" t="s">
        <v>504</v>
      </c>
      <c r="D22" s="437">
        <f>D23+D24+D25</f>
        <v>7</v>
      </c>
      <c r="E22" s="22">
        <f t="shared" ref="E22:K22" si="16">E23+E24+E25</f>
        <v>688162</v>
      </c>
      <c r="F22" s="437">
        <f t="shared" si="16"/>
        <v>2</v>
      </c>
      <c r="G22" s="22">
        <f t="shared" si="16"/>
        <v>228400</v>
      </c>
      <c r="H22" s="437">
        <f t="shared" si="16"/>
        <v>4</v>
      </c>
      <c r="I22" s="22">
        <f t="shared" si="16"/>
        <v>233300</v>
      </c>
      <c r="J22" s="437">
        <f t="shared" si="16"/>
        <v>1</v>
      </c>
      <c r="K22" s="22">
        <f t="shared" si="16"/>
        <v>860656</v>
      </c>
      <c r="L22" s="435">
        <f>D22+F22+H22+J22</f>
        <v>14</v>
      </c>
      <c r="M22" s="436">
        <f>E22+G22+I22+K22</f>
        <v>2010518</v>
      </c>
      <c r="N22" s="19"/>
      <c r="O22" s="22">
        <f>O23+O24+O25</f>
        <v>2042168</v>
      </c>
      <c r="P22" s="22">
        <f>P23+P24+P25</f>
        <v>624442.56999999995</v>
      </c>
      <c r="Q22" s="22">
        <f>P22/O22*100</f>
        <v>30.577433883989951</v>
      </c>
    </row>
    <row r="23" spans="1:17" x14ac:dyDescent="0.2">
      <c r="A23" s="471"/>
      <c r="B23" s="472"/>
      <c r="C23" s="9" t="s">
        <v>103</v>
      </c>
      <c r="D23" s="25">
        <v>0</v>
      </c>
      <c r="E23" s="25">
        <v>0</v>
      </c>
      <c r="F23" s="9">
        <v>1</v>
      </c>
      <c r="G23" s="25">
        <v>225900</v>
      </c>
      <c r="H23" s="25">
        <v>0</v>
      </c>
      <c r="I23" s="25">
        <v>0</v>
      </c>
      <c r="J23" s="25">
        <v>0</v>
      </c>
      <c r="K23" s="25">
        <v>0</v>
      </c>
      <c r="L23" s="434">
        <f t="shared" ref="L23:L25" si="17">D23+F23+H23+J23</f>
        <v>1</v>
      </c>
      <c r="M23" s="433">
        <f t="shared" ref="M23:M25" si="18">E23+G23+I23+K23</f>
        <v>225900</v>
      </c>
      <c r="N23" s="444"/>
      <c r="O23" s="25">
        <v>225900</v>
      </c>
      <c r="P23" s="25">
        <v>34500</v>
      </c>
      <c r="Q23" s="25">
        <f>P23/O23*100</f>
        <v>15.272244355909695</v>
      </c>
    </row>
    <row r="24" spans="1:17" x14ac:dyDescent="0.2">
      <c r="A24" s="471"/>
      <c r="B24" s="472"/>
      <c r="C24" s="9" t="s">
        <v>27</v>
      </c>
      <c r="D24" s="9">
        <v>7</v>
      </c>
      <c r="E24" s="25">
        <v>688162</v>
      </c>
      <c r="F24" s="9">
        <v>1</v>
      </c>
      <c r="G24" s="25">
        <v>2500</v>
      </c>
      <c r="H24" s="9">
        <v>4</v>
      </c>
      <c r="I24" s="25">
        <v>233300</v>
      </c>
      <c r="J24" s="9">
        <v>1</v>
      </c>
      <c r="K24" s="25">
        <v>860656</v>
      </c>
      <c r="L24" s="434">
        <f t="shared" si="17"/>
        <v>13</v>
      </c>
      <c r="M24" s="433">
        <f t="shared" si="18"/>
        <v>1784618</v>
      </c>
      <c r="N24" s="444"/>
      <c r="O24" s="25">
        <v>1816268</v>
      </c>
      <c r="P24" s="25">
        <v>589942.56999999995</v>
      </c>
      <c r="Q24" s="25">
        <f>P24/O24*100</f>
        <v>32.481030883107557</v>
      </c>
    </row>
    <row r="25" spans="1:17" x14ac:dyDescent="0.2">
      <c r="A25" s="471"/>
      <c r="B25" s="472"/>
      <c r="C25" s="9" t="s">
        <v>96</v>
      </c>
      <c r="D25" s="25">
        <v>0</v>
      </c>
      <c r="E25" s="25">
        <v>0</v>
      </c>
      <c r="F25" s="25">
        <v>0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433">
        <f t="shared" si="17"/>
        <v>0</v>
      </c>
      <c r="M25" s="433">
        <f t="shared" si="18"/>
        <v>0</v>
      </c>
      <c r="N25" s="444"/>
      <c r="O25" s="25">
        <v>0</v>
      </c>
      <c r="P25" s="25">
        <v>0</v>
      </c>
      <c r="Q25" s="25">
        <v>0</v>
      </c>
    </row>
    <row r="26" spans="1:17" s="6" customFormat="1" x14ac:dyDescent="0.2">
      <c r="A26" s="471">
        <v>5</v>
      </c>
      <c r="B26" s="472" t="s">
        <v>745</v>
      </c>
      <c r="C26" s="19" t="s">
        <v>504</v>
      </c>
      <c r="D26" s="22">
        <v>0</v>
      </c>
      <c r="E26" s="22">
        <v>0</v>
      </c>
      <c r="F26" s="22">
        <v>0</v>
      </c>
      <c r="G26" s="22">
        <v>0</v>
      </c>
      <c r="H26" s="19">
        <v>3</v>
      </c>
      <c r="I26" s="22">
        <v>1005685</v>
      </c>
      <c r="J26" s="22">
        <v>0</v>
      </c>
      <c r="K26" s="22">
        <v>0</v>
      </c>
      <c r="L26" s="19">
        <v>3</v>
      </c>
      <c r="M26" s="22">
        <v>1005685</v>
      </c>
      <c r="N26" s="19"/>
      <c r="O26" s="22">
        <f>O27+O28+O29</f>
        <v>1005685</v>
      </c>
      <c r="P26" s="22">
        <f>P27+P28+P29</f>
        <v>559573.6</v>
      </c>
      <c r="Q26" s="22">
        <f>P26/O26*100</f>
        <v>55.641040683713086</v>
      </c>
    </row>
    <row r="27" spans="1:17" x14ac:dyDescent="0.2">
      <c r="A27" s="471"/>
      <c r="B27" s="472"/>
      <c r="C27" s="9" t="s">
        <v>103</v>
      </c>
      <c r="D27" s="25">
        <v>0</v>
      </c>
      <c r="E27" s="25">
        <v>0</v>
      </c>
      <c r="F27" s="25">
        <v>0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444"/>
      <c r="O27" s="25">
        <v>0</v>
      </c>
      <c r="P27" s="25">
        <v>0</v>
      </c>
      <c r="Q27" s="25">
        <v>0</v>
      </c>
    </row>
    <row r="28" spans="1:17" x14ac:dyDescent="0.2">
      <c r="A28" s="471"/>
      <c r="B28" s="472"/>
      <c r="C28" s="9" t="s">
        <v>27</v>
      </c>
      <c r="D28" s="25">
        <v>0</v>
      </c>
      <c r="E28" s="25">
        <v>0</v>
      </c>
      <c r="F28" s="25">
        <v>0</v>
      </c>
      <c r="G28" s="25">
        <v>0</v>
      </c>
      <c r="H28" s="9">
        <v>3</v>
      </c>
      <c r="I28" s="25">
        <v>1005685</v>
      </c>
      <c r="J28" s="25">
        <v>0</v>
      </c>
      <c r="K28" s="25">
        <v>0</v>
      </c>
      <c r="L28" s="9">
        <v>3</v>
      </c>
      <c r="M28" s="25">
        <v>1005685</v>
      </c>
      <c r="N28" s="444"/>
      <c r="O28" s="25">
        <v>1005685</v>
      </c>
      <c r="P28" s="25">
        <v>559573.6</v>
      </c>
      <c r="Q28" s="25">
        <f>P28/O28*100</f>
        <v>55.641040683713086</v>
      </c>
    </row>
    <row r="29" spans="1:17" x14ac:dyDescent="0.2">
      <c r="A29" s="471"/>
      <c r="B29" s="472"/>
      <c r="C29" s="9" t="s">
        <v>96</v>
      </c>
      <c r="D29" s="25">
        <v>0</v>
      </c>
      <c r="E29" s="25">
        <v>0</v>
      </c>
      <c r="F29" s="25">
        <v>0</v>
      </c>
      <c r="G29" s="25">
        <v>0</v>
      </c>
      <c r="H29" s="25">
        <v>0</v>
      </c>
      <c r="I29" s="25">
        <v>0</v>
      </c>
      <c r="J29" s="25">
        <v>0</v>
      </c>
      <c r="K29" s="25">
        <v>0</v>
      </c>
      <c r="L29" s="25">
        <v>0</v>
      </c>
      <c r="M29" s="25">
        <v>0</v>
      </c>
      <c r="N29" s="444"/>
      <c r="O29" s="25">
        <v>0</v>
      </c>
      <c r="P29" s="25">
        <v>0</v>
      </c>
      <c r="Q29" s="25">
        <v>0</v>
      </c>
    </row>
    <row r="30" spans="1:17" s="6" customFormat="1" x14ac:dyDescent="0.2">
      <c r="A30" s="471">
        <v>6</v>
      </c>
      <c r="B30" s="472" t="s">
        <v>956</v>
      </c>
      <c r="C30" s="19" t="s">
        <v>504</v>
      </c>
      <c r="D30" s="22">
        <v>0</v>
      </c>
      <c r="E30" s="22">
        <v>0</v>
      </c>
      <c r="F30" s="22">
        <v>0</v>
      </c>
      <c r="G30" s="22">
        <v>0</v>
      </c>
      <c r="H30" s="19">
        <v>3</v>
      </c>
      <c r="I30" s="22">
        <v>335000</v>
      </c>
      <c r="J30" s="22">
        <v>0</v>
      </c>
      <c r="K30" s="22">
        <v>0</v>
      </c>
      <c r="L30" s="19">
        <v>3</v>
      </c>
      <c r="M30" s="22">
        <v>335000</v>
      </c>
      <c r="N30" s="19"/>
      <c r="O30" s="22">
        <f>O31+O32+O33</f>
        <v>335000</v>
      </c>
      <c r="P30" s="22">
        <f>P31+P32+P33</f>
        <v>13087</v>
      </c>
      <c r="Q30" s="22">
        <f>P30/O30*100</f>
        <v>3.9065671641791049</v>
      </c>
    </row>
    <row r="31" spans="1:17" x14ac:dyDescent="0.2">
      <c r="A31" s="471"/>
      <c r="B31" s="472"/>
      <c r="C31" s="9" t="s">
        <v>103</v>
      </c>
      <c r="D31" s="25">
        <v>0</v>
      </c>
      <c r="E31" s="25">
        <v>0</v>
      </c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444"/>
      <c r="O31" s="25">
        <v>0</v>
      </c>
      <c r="P31" s="25">
        <v>0</v>
      </c>
      <c r="Q31" s="25">
        <v>0</v>
      </c>
    </row>
    <row r="32" spans="1:17" x14ac:dyDescent="0.2">
      <c r="A32" s="471"/>
      <c r="B32" s="472"/>
      <c r="C32" s="9" t="s">
        <v>27</v>
      </c>
      <c r="D32" s="25">
        <v>0</v>
      </c>
      <c r="E32" s="25">
        <v>0</v>
      </c>
      <c r="F32" s="25">
        <v>0</v>
      </c>
      <c r="G32" s="25">
        <v>0</v>
      </c>
      <c r="H32" s="9">
        <v>3</v>
      </c>
      <c r="I32" s="25">
        <v>335000</v>
      </c>
      <c r="J32" s="25">
        <v>0</v>
      </c>
      <c r="K32" s="25">
        <v>0</v>
      </c>
      <c r="L32" s="9">
        <v>3</v>
      </c>
      <c r="M32" s="25">
        <v>335000</v>
      </c>
      <c r="N32" s="444"/>
      <c r="O32" s="25">
        <v>335000</v>
      </c>
      <c r="P32" s="25">
        <v>13087</v>
      </c>
      <c r="Q32" s="25">
        <f>P32/O32*100</f>
        <v>3.9065671641791049</v>
      </c>
    </row>
    <row r="33" spans="1:17" x14ac:dyDescent="0.2">
      <c r="A33" s="471"/>
      <c r="B33" s="472"/>
      <c r="C33" s="9" t="s">
        <v>96</v>
      </c>
      <c r="D33" s="25">
        <v>0</v>
      </c>
      <c r="E33" s="25">
        <v>0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444"/>
      <c r="O33" s="25">
        <v>0</v>
      </c>
      <c r="P33" s="25">
        <v>0</v>
      </c>
      <c r="Q33" s="25">
        <v>0</v>
      </c>
    </row>
    <row r="34" spans="1:17" s="6" customFormat="1" x14ac:dyDescent="0.2">
      <c r="A34" s="471">
        <v>7</v>
      </c>
      <c r="B34" s="472" t="s">
        <v>1107</v>
      </c>
      <c r="C34" s="19" t="s">
        <v>504</v>
      </c>
      <c r="D34" s="22">
        <v>0</v>
      </c>
      <c r="E34" s="22">
        <v>0</v>
      </c>
      <c r="F34" s="22">
        <v>0</v>
      </c>
      <c r="G34" s="22">
        <v>0</v>
      </c>
      <c r="H34" s="19">
        <v>2</v>
      </c>
      <c r="I34" s="22">
        <v>425900</v>
      </c>
      <c r="J34" s="22">
        <v>0</v>
      </c>
      <c r="K34" s="22">
        <v>0</v>
      </c>
      <c r="L34" s="19">
        <v>2</v>
      </c>
      <c r="M34" s="22">
        <v>425900</v>
      </c>
      <c r="N34" s="19"/>
      <c r="O34" s="22">
        <f>O35+O36+O37</f>
        <v>425900</v>
      </c>
      <c r="P34" s="22">
        <f>P35+P36+P37</f>
        <v>251689.51</v>
      </c>
      <c r="Q34" s="22">
        <f>P34/O34*100</f>
        <v>59.095916881897161</v>
      </c>
    </row>
    <row r="35" spans="1:17" x14ac:dyDescent="0.2">
      <c r="A35" s="471"/>
      <c r="B35" s="472"/>
      <c r="C35" s="9" t="s">
        <v>103</v>
      </c>
      <c r="D35" s="25">
        <v>0</v>
      </c>
      <c r="E35" s="25">
        <v>0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444"/>
      <c r="O35" s="25">
        <v>0</v>
      </c>
      <c r="P35" s="25">
        <v>0</v>
      </c>
      <c r="Q35" s="25">
        <v>0</v>
      </c>
    </row>
    <row r="36" spans="1:17" x14ac:dyDescent="0.2">
      <c r="A36" s="471"/>
      <c r="B36" s="472"/>
      <c r="C36" s="9" t="s">
        <v>27</v>
      </c>
      <c r="D36" s="25">
        <v>0</v>
      </c>
      <c r="E36" s="25">
        <v>0</v>
      </c>
      <c r="F36" s="25">
        <v>0</v>
      </c>
      <c r="G36" s="25">
        <v>0</v>
      </c>
      <c r="H36" s="9">
        <v>2</v>
      </c>
      <c r="I36" s="25">
        <v>425900</v>
      </c>
      <c r="J36" s="25">
        <v>0</v>
      </c>
      <c r="K36" s="25">
        <v>0</v>
      </c>
      <c r="L36" s="9">
        <v>2</v>
      </c>
      <c r="M36" s="25">
        <v>425900</v>
      </c>
      <c r="N36" s="444"/>
      <c r="O36" s="25">
        <v>425900</v>
      </c>
      <c r="P36" s="25">
        <v>251689.51</v>
      </c>
      <c r="Q36" s="25">
        <f>P36/O36*100</f>
        <v>59.095916881897161</v>
      </c>
    </row>
    <row r="37" spans="1:17" x14ac:dyDescent="0.2">
      <c r="A37" s="471"/>
      <c r="B37" s="472"/>
      <c r="C37" s="9" t="s">
        <v>96</v>
      </c>
      <c r="D37" s="25">
        <v>0</v>
      </c>
      <c r="E37" s="25">
        <v>0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444"/>
      <c r="O37" s="25">
        <v>0</v>
      </c>
      <c r="P37" s="25">
        <v>0</v>
      </c>
      <c r="Q37" s="25">
        <v>0</v>
      </c>
    </row>
    <row r="38" spans="1:17" s="6" customFormat="1" x14ac:dyDescent="0.2">
      <c r="A38" s="471">
        <v>8</v>
      </c>
      <c r="B38" s="472" t="s">
        <v>652</v>
      </c>
      <c r="C38" s="19" t="s">
        <v>504</v>
      </c>
      <c r="D38" s="437">
        <f>D39+D40+D41</f>
        <v>8</v>
      </c>
      <c r="E38" s="22">
        <f t="shared" ref="E38:K38" si="19">E39+E40+E41</f>
        <v>482700</v>
      </c>
      <c r="F38" s="437">
        <f t="shared" si="19"/>
        <v>3</v>
      </c>
      <c r="G38" s="22">
        <f t="shared" si="19"/>
        <v>487400</v>
      </c>
      <c r="H38" s="22">
        <f t="shared" si="19"/>
        <v>0</v>
      </c>
      <c r="I38" s="22">
        <f t="shared" si="19"/>
        <v>0</v>
      </c>
      <c r="J38" s="437">
        <f t="shared" si="19"/>
        <v>1</v>
      </c>
      <c r="K38" s="22">
        <f t="shared" si="19"/>
        <v>1757400</v>
      </c>
      <c r="L38" s="435">
        <f>D38+F38+H38+J38</f>
        <v>12</v>
      </c>
      <c r="M38" s="436">
        <f>E38+G38+I38+K38</f>
        <v>2727500</v>
      </c>
      <c r="N38" s="19"/>
      <c r="O38" s="22">
        <f>O39+O40+O41</f>
        <v>2727500</v>
      </c>
      <c r="P38" s="22">
        <f>P39+P40+P41</f>
        <v>1039558.33</v>
      </c>
      <c r="Q38" s="22">
        <f>P38/O38*100</f>
        <v>38.113962603116406</v>
      </c>
    </row>
    <row r="39" spans="1:17" x14ac:dyDescent="0.2">
      <c r="A39" s="471"/>
      <c r="B39" s="472"/>
      <c r="C39" s="9" t="s">
        <v>103</v>
      </c>
      <c r="D39" s="25">
        <v>0</v>
      </c>
      <c r="E39" s="25">
        <v>0</v>
      </c>
      <c r="F39" s="434">
        <v>1</v>
      </c>
      <c r="G39" s="25">
        <v>257900</v>
      </c>
      <c r="H39" s="25">
        <v>0</v>
      </c>
      <c r="I39" s="25">
        <v>0</v>
      </c>
      <c r="J39" s="25">
        <v>0</v>
      </c>
      <c r="K39" s="25">
        <v>0</v>
      </c>
      <c r="L39" s="434">
        <f t="shared" ref="L39:L41" si="20">D39+F39+H39+J39</f>
        <v>1</v>
      </c>
      <c r="M39" s="433">
        <f t="shared" ref="M39:M41" si="21">E39+G39+I39+K39</f>
        <v>257900</v>
      </c>
      <c r="N39" s="444"/>
      <c r="O39" s="25">
        <v>257900</v>
      </c>
      <c r="P39" s="25">
        <v>0</v>
      </c>
      <c r="Q39" s="25">
        <v>0</v>
      </c>
    </row>
    <row r="40" spans="1:17" x14ac:dyDescent="0.2">
      <c r="A40" s="471"/>
      <c r="B40" s="472"/>
      <c r="C40" s="9" t="s">
        <v>27</v>
      </c>
      <c r="D40" s="434">
        <v>8</v>
      </c>
      <c r="E40" s="25">
        <v>482700</v>
      </c>
      <c r="F40" s="434">
        <v>2</v>
      </c>
      <c r="G40" s="25">
        <v>229500</v>
      </c>
      <c r="H40" s="25">
        <v>0</v>
      </c>
      <c r="I40" s="25">
        <v>0</v>
      </c>
      <c r="J40" s="434">
        <v>1</v>
      </c>
      <c r="K40" s="25">
        <v>1757400</v>
      </c>
      <c r="L40" s="434">
        <f t="shared" si="20"/>
        <v>11</v>
      </c>
      <c r="M40" s="433">
        <f t="shared" si="21"/>
        <v>2469600</v>
      </c>
      <c r="N40" s="444"/>
      <c r="O40" s="25">
        <v>2469600</v>
      </c>
      <c r="P40" s="25">
        <v>1039558.33</v>
      </c>
      <c r="Q40" s="25">
        <f>P40/O40*100</f>
        <v>42.09419865565274</v>
      </c>
    </row>
    <row r="41" spans="1:17" x14ac:dyDescent="0.2">
      <c r="A41" s="471"/>
      <c r="B41" s="472"/>
      <c r="C41" s="9" t="s">
        <v>96</v>
      </c>
      <c r="D41" s="25">
        <v>0</v>
      </c>
      <c r="E41" s="25">
        <v>0</v>
      </c>
      <c r="F41" s="25">
        <v>0</v>
      </c>
      <c r="G41" s="25">
        <v>0</v>
      </c>
      <c r="H41" s="25">
        <v>0</v>
      </c>
      <c r="I41" s="25">
        <v>0</v>
      </c>
      <c r="J41" s="25">
        <v>0</v>
      </c>
      <c r="K41" s="25">
        <v>0</v>
      </c>
      <c r="L41" s="433">
        <f t="shared" si="20"/>
        <v>0</v>
      </c>
      <c r="M41" s="433">
        <f t="shared" si="21"/>
        <v>0</v>
      </c>
      <c r="N41" s="444"/>
      <c r="O41" s="25">
        <v>0</v>
      </c>
      <c r="P41" s="25">
        <v>0</v>
      </c>
      <c r="Q41" s="25">
        <v>0</v>
      </c>
    </row>
    <row r="42" spans="1:17" s="6" customFormat="1" x14ac:dyDescent="0.2">
      <c r="A42" s="471">
        <v>9</v>
      </c>
      <c r="B42" s="472" t="s">
        <v>781</v>
      </c>
      <c r="C42" s="19" t="s">
        <v>504</v>
      </c>
      <c r="D42" s="19">
        <v>4</v>
      </c>
      <c r="E42" s="22">
        <v>4709600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19">
        <v>4</v>
      </c>
      <c r="M42" s="22">
        <v>4709600</v>
      </c>
      <c r="N42" s="19"/>
      <c r="O42" s="22">
        <f>O43+O44+O45</f>
        <v>4709600</v>
      </c>
      <c r="P42" s="22">
        <f>P43+P44+P45</f>
        <v>974841.6</v>
      </c>
      <c r="Q42" s="22">
        <f>P42/O42*100</f>
        <v>20.699031764905722</v>
      </c>
    </row>
    <row r="43" spans="1:17" x14ac:dyDescent="0.2">
      <c r="A43" s="471"/>
      <c r="B43" s="472"/>
      <c r="C43" s="9" t="s">
        <v>103</v>
      </c>
      <c r="D43" s="25">
        <v>0</v>
      </c>
      <c r="E43" s="25">
        <v>0</v>
      </c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0</v>
      </c>
      <c r="L43" s="25">
        <v>0</v>
      </c>
      <c r="M43" s="25">
        <v>0</v>
      </c>
      <c r="N43" s="444"/>
      <c r="O43" s="25">
        <v>0</v>
      </c>
      <c r="P43" s="25">
        <v>0</v>
      </c>
      <c r="Q43" s="25">
        <v>0</v>
      </c>
    </row>
    <row r="44" spans="1:17" x14ac:dyDescent="0.2">
      <c r="A44" s="471"/>
      <c r="B44" s="472"/>
      <c r="C44" s="9" t="s">
        <v>27</v>
      </c>
      <c r="D44" s="9">
        <v>4</v>
      </c>
      <c r="E44" s="25">
        <v>4709600</v>
      </c>
      <c r="F44" s="25">
        <v>0</v>
      </c>
      <c r="G44" s="25">
        <v>0</v>
      </c>
      <c r="H44" s="25">
        <v>0</v>
      </c>
      <c r="I44" s="25">
        <v>0</v>
      </c>
      <c r="J44" s="25">
        <v>0</v>
      </c>
      <c r="K44" s="25">
        <v>0</v>
      </c>
      <c r="L44" s="9">
        <v>4</v>
      </c>
      <c r="M44" s="25">
        <v>4709600</v>
      </c>
      <c r="N44" s="444"/>
      <c r="O44" s="25">
        <v>4709600</v>
      </c>
      <c r="P44" s="25">
        <v>974841.6</v>
      </c>
      <c r="Q44" s="25">
        <f>P44/O44*100</f>
        <v>20.699031764905722</v>
      </c>
    </row>
    <row r="45" spans="1:17" x14ac:dyDescent="0.2">
      <c r="A45" s="471"/>
      <c r="B45" s="472"/>
      <c r="C45" s="9" t="s">
        <v>96</v>
      </c>
      <c r="D45" s="25">
        <v>0</v>
      </c>
      <c r="E45" s="25">
        <v>0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444"/>
      <c r="O45" s="25">
        <v>0</v>
      </c>
      <c r="P45" s="25">
        <v>0</v>
      </c>
      <c r="Q45" s="25">
        <v>0</v>
      </c>
    </row>
    <row r="46" spans="1:17" s="6" customFormat="1" x14ac:dyDescent="0.2">
      <c r="A46" s="471">
        <v>10</v>
      </c>
      <c r="B46" s="472" t="s">
        <v>744</v>
      </c>
      <c r="C46" s="19" t="s">
        <v>504</v>
      </c>
      <c r="D46" s="19">
        <v>2</v>
      </c>
      <c r="E46" s="22">
        <v>237860</v>
      </c>
      <c r="F46" s="19">
        <v>1</v>
      </c>
      <c r="G46" s="22">
        <v>88500</v>
      </c>
      <c r="H46" s="19">
        <v>7</v>
      </c>
      <c r="I46" s="22">
        <v>9400680</v>
      </c>
      <c r="J46" s="19">
        <v>3</v>
      </c>
      <c r="K46" s="22">
        <v>1718100</v>
      </c>
      <c r="L46" s="19">
        <f>D46+F46+H46+J46</f>
        <v>13</v>
      </c>
      <c r="M46" s="22">
        <f>E46+G46+I46+K46</f>
        <v>11445140</v>
      </c>
      <c r="N46" s="19"/>
      <c r="O46" s="22">
        <f>O47+O48+O49</f>
        <v>11445140</v>
      </c>
      <c r="P46" s="22">
        <f>P47+P48+P49</f>
        <v>1492253.73</v>
      </c>
      <c r="Q46" s="22">
        <f>P46/O46*100</f>
        <v>13.038317836216946</v>
      </c>
    </row>
    <row r="47" spans="1:17" x14ac:dyDescent="0.2">
      <c r="A47" s="471"/>
      <c r="B47" s="472"/>
      <c r="C47" s="9" t="s">
        <v>103</v>
      </c>
      <c r="D47" s="25">
        <v>0</v>
      </c>
      <c r="E47" s="25">
        <v>0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f t="shared" ref="L47:L49" si="22">D47+F47+H47+J47</f>
        <v>0</v>
      </c>
      <c r="M47" s="25">
        <f t="shared" ref="M47:M49" si="23">E47+G47+I47+K47</f>
        <v>0</v>
      </c>
      <c r="N47" s="444"/>
      <c r="O47" s="25">
        <v>0</v>
      </c>
      <c r="P47" s="25">
        <v>0</v>
      </c>
      <c r="Q47" s="25">
        <v>0</v>
      </c>
    </row>
    <row r="48" spans="1:17" x14ac:dyDescent="0.2">
      <c r="A48" s="471"/>
      <c r="B48" s="472"/>
      <c r="C48" s="9" t="s">
        <v>27</v>
      </c>
      <c r="D48" s="9">
        <v>2</v>
      </c>
      <c r="E48" s="25">
        <v>237860</v>
      </c>
      <c r="F48" s="9">
        <v>1</v>
      </c>
      <c r="G48" s="25">
        <v>88500</v>
      </c>
      <c r="H48" s="9">
        <v>7</v>
      </c>
      <c r="I48" s="25">
        <v>9400680</v>
      </c>
      <c r="J48" s="9">
        <v>3</v>
      </c>
      <c r="K48" s="25">
        <v>1718100</v>
      </c>
      <c r="L48" s="9">
        <f t="shared" si="22"/>
        <v>13</v>
      </c>
      <c r="M48" s="25">
        <f t="shared" si="23"/>
        <v>11445140</v>
      </c>
      <c r="N48" s="444"/>
      <c r="O48" s="25">
        <v>11445140</v>
      </c>
      <c r="P48" s="25">
        <v>1492253.73</v>
      </c>
      <c r="Q48" s="25">
        <f>P48/O48*100</f>
        <v>13.038317836216946</v>
      </c>
    </row>
    <row r="49" spans="1:17" x14ac:dyDescent="0.2">
      <c r="A49" s="471"/>
      <c r="B49" s="472"/>
      <c r="C49" s="9" t="s">
        <v>96</v>
      </c>
      <c r="D49" s="25">
        <v>0</v>
      </c>
      <c r="E49" s="25">
        <v>0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5">
        <f t="shared" si="22"/>
        <v>0</v>
      </c>
      <c r="M49" s="25">
        <f t="shared" si="23"/>
        <v>0</v>
      </c>
      <c r="N49" s="444"/>
      <c r="O49" s="25">
        <v>0</v>
      </c>
      <c r="P49" s="25">
        <v>0</v>
      </c>
      <c r="Q49" s="25">
        <v>0</v>
      </c>
    </row>
    <row r="50" spans="1:17" s="6" customFormat="1" x14ac:dyDescent="0.2">
      <c r="A50" s="471">
        <v>11</v>
      </c>
      <c r="B50" s="472" t="s">
        <v>1108</v>
      </c>
      <c r="C50" s="19" t="s">
        <v>504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19"/>
      <c r="O50" s="22">
        <v>0</v>
      </c>
      <c r="P50" s="22">
        <v>0</v>
      </c>
      <c r="Q50" s="22">
        <v>0</v>
      </c>
    </row>
    <row r="51" spans="1:17" x14ac:dyDescent="0.2">
      <c r="A51" s="471"/>
      <c r="B51" s="472"/>
      <c r="C51" s="9" t="s">
        <v>103</v>
      </c>
      <c r="D51" s="25">
        <v>0</v>
      </c>
      <c r="E51" s="25">
        <v>0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444"/>
      <c r="O51" s="25">
        <v>0</v>
      </c>
      <c r="P51" s="25">
        <v>0</v>
      </c>
      <c r="Q51" s="25">
        <v>0</v>
      </c>
    </row>
    <row r="52" spans="1:17" x14ac:dyDescent="0.2">
      <c r="A52" s="471"/>
      <c r="B52" s="472"/>
      <c r="C52" s="9" t="s">
        <v>27</v>
      </c>
      <c r="D52" s="25">
        <v>0</v>
      </c>
      <c r="E52" s="25">
        <v>0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444"/>
      <c r="O52" s="25">
        <v>0</v>
      </c>
      <c r="P52" s="25">
        <v>0</v>
      </c>
      <c r="Q52" s="25">
        <v>0</v>
      </c>
    </row>
    <row r="53" spans="1:17" x14ac:dyDescent="0.2">
      <c r="A53" s="471"/>
      <c r="B53" s="472"/>
      <c r="C53" s="9" t="s">
        <v>96</v>
      </c>
      <c r="D53" s="25">
        <v>0</v>
      </c>
      <c r="E53" s="25">
        <v>0</v>
      </c>
      <c r="F53" s="25">
        <v>0</v>
      </c>
      <c r="G53" s="25">
        <v>0</v>
      </c>
      <c r="H53" s="25">
        <v>0</v>
      </c>
      <c r="I53" s="25">
        <v>0</v>
      </c>
      <c r="J53" s="25">
        <v>0</v>
      </c>
      <c r="K53" s="25">
        <v>0</v>
      </c>
      <c r="L53" s="25">
        <v>0</v>
      </c>
      <c r="M53" s="25">
        <v>0</v>
      </c>
      <c r="N53" s="444"/>
      <c r="O53" s="25">
        <v>0</v>
      </c>
      <c r="P53" s="25">
        <v>0</v>
      </c>
      <c r="Q53" s="25">
        <v>0</v>
      </c>
    </row>
    <row r="54" spans="1:17" s="6" customFormat="1" x14ac:dyDescent="0.2">
      <c r="A54" s="471">
        <v>12</v>
      </c>
      <c r="B54" s="472" t="s">
        <v>834</v>
      </c>
      <c r="C54" s="19" t="s">
        <v>504</v>
      </c>
      <c r="D54" s="19">
        <v>4</v>
      </c>
      <c r="E54" s="22">
        <v>911250</v>
      </c>
      <c r="F54" s="19">
        <v>2</v>
      </c>
      <c r="G54" s="22">
        <v>1113020</v>
      </c>
      <c r="H54" s="19">
        <v>2</v>
      </c>
      <c r="I54" s="22">
        <v>559000</v>
      </c>
      <c r="J54" s="22">
        <v>0</v>
      </c>
      <c r="K54" s="22">
        <v>0</v>
      </c>
      <c r="L54" s="435">
        <f>D54+F54+H54+J54</f>
        <v>8</v>
      </c>
      <c r="M54" s="436">
        <f>E54+G54+I54+K54</f>
        <v>2583270</v>
      </c>
      <c r="N54" s="19"/>
      <c r="O54" s="22">
        <f>O55+O56+O57</f>
        <v>2583270</v>
      </c>
      <c r="P54" s="22">
        <f>P55+P56+P57</f>
        <v>764621.98</v>
      </c>
      <c r="Q54" s="22">
        <f>P54/O54*100</f>
        <v>29.59899584634978</v>
      </c>
    </row>
    <row r="55" spans="1:17" x14ac:dyDescent="0.2">
      <c r="A55" s="471"/>
      <c r="B55" s="472"/>
      <c r="C55" s="9" t="s">
        <v>103</v>
      </c>
      <c r="D55" s="25">
        <v>0</v>
      </c>
      <c r="E55" s="25">
        <v>0</v>
      </c>
      <c r="F55" s="25">
        <v>0</v>
      </c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f t="shared" ref="L55:L57" si="24">D55+F55+H55+J55</f>
        <v>0</v>
      </c>
      <c r="M55" s="433">
        <f t="shared" ref="M55:M57" si="25">E55+G55+I55+K55</f>
        <v>0</v>
      </c>
      <c r="N55" s="444"/>
      <c r="O55" s="25">
        <v>0</v>
      </c>
      <c r="P55" s="25">
        <v>0</v>
      </c>
      <c r="Q55" s="25">
        <v>0</v>
      </c>
    </row>
    <row r="56" spans="1:17" x14ac:dyDescent="0.2">
      <c r="A56" s="471"/>
      <c r="B56" s="472"/>
      <c r="C56" s="9" t="s">
        <v>27</v>
      </c>
      <c r="D56" s="9">
        <v>4</v>
      </c>
      <c r="E56" s="25">
        <v>911250</v>
      </c>
      <c r="F56" s="9">
        <v>2</v>
      </c>
      <c r="G56" s="25">
        <v>1113020</v>
      </c>
      <c r="H56" s="9">
        <v>2</v>
      </c>
      <c r="I56" s="25">
        <v>559000</v>
      </c>
      <c r="J56" s="25">
        <v>0</v>
      </c>
      <c r="K56" s="25">
        <v>0</v>
      </c>
      <c r="L56" s="434">
        <f t="shared" si="24"/>
        <v>8</v>
      </c>
      <c r="M56" s="433">
        <f t="shared" si="25"/>
        <v>2583270</v>
      </c>
      <c r="N56" s="444"/>
      <c r="O56" s="25">
        <v>2583270</v>
      </c>
      <c r="P56" s="25">
        <v>764621.98</v>
      </c>
      <c r="Q56" s="25">
        <f>P56/O56*100</f>
        <v>29.59899584634978</v>
      </c>
    </row>
    <row r="57" spans="1:17" x14ac:dyDescent="0.2">
      <c r="A57" s="471"/>
      <c r="B57" s="472"/>
      <c r="C57" s="9" t="s">
        <v>96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0</v>
      </c>
      <c r="J57" s="25">
        <v>0</v>
      </c>
      <c r="K57" s="25">
        <v>0</v>
      </c>
      <c r="L57" s="433">
        <f t="shared" si="24"/>
        <v>0</v>
      </c>
      <c r="M57" s="433">
        <f t="shared" si="25"/>
        <v>0</v>
      </c>
      <c r="N57" s="444"/>
      <c r="O57" s="25">
        <v>0</v>
      </c>
      <c r="P57" s="25">
        <v>0</v>
      </c>
      <c r="Q57" s="25">
        <v>0</v>
      </c>
    </row>
    <row r="58" spans="1:17" s="6" customFormat="1" x14ac:dyDescent="0.2">
      <c r="A58" s="471">
        <v>13</v>
      </c>
      <c r="B58" s="472" t="s">
        <v>799</v>
      </c>
      <c r="C58" s="19" t="s">
        <v>504</v>
      </c>
      <c r="D58" s="19">
        <v>1</v>
      </c>
      <c r="E58" s="22">
        <v>294800</v>
      </c>
      <c r="F58" s="19">
        <v>3</v>
      </c>
      <c r="G58" s="22">
        <v>989940</v>
      </c>
      <c r="H58" s="19">
        <v>1</v>
      </c>
      <c r="I58" s="22">
        <v>123500</v>
      </c>
      <c r="J58" s="22">
        <v>0</v>
      </c>
      <c r="K58" s="22">
        <v>0</v>
      </c>
      <c r="L58" s="435">
        <f>D58+F58+H58+J58</f>
        <v>5</v>
      </c>
      <c r="M58" s="436">
        <f>E58+G58+I58+K58</f>
        <v>1408240</v>
      </c>
      <c r="N58" s="19"/>
      <c r="O58" s="22">
        <f>O59+O60+O61</f>
        <v>3914667.2</v>
      </c>
      <c r="P58" s="22">
        <f>P59+P60+P61</f>
        <v>830075</v>
      </c>
      <c r="Q58" s="22">
        <f>P58/O58*100</f>
        <v>21.204229059369336</v>
      </c>
    </row>
    <row r="59" spans="1:17" x14ac:dyDescent="0.2">
      <c r="A59" s="471"/>
      <c r="B59" s="472"/>
      <c r="C59" s="9" t="s">
        <v>103</v>
      </c>
      <c r="D59" s="25">
        <v>0</v>
      </c>
      <c r="E59" s="25">
        <v>0</v>
      </c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5">
        <f t="shared" ref="L59:L61" si="26">D59+F59+H59+J59</f>
        <v>0</v>
      </c>
      <c r="M59" s="433">
        <f t="shared" ref="M59:M61" si="27">E59+G59+I59+K59</f>
        <v>0</v>
      </c>
      <c r="N59" s="444"/>
      <c r="O59" s="25">
        <v>0</v>
      </c>
      <c r="P59" s="25">
        <v>0</v>
      </c>
      <c r="Q59" s="25">
        <v>0</v>
      </c>
    </row>
    <row r="60" spans="1:17" x14ac:dyDescent="0.2">
      <c r="A60" s="471"/>
      <c r="B60" s="472"/>
      <c r="C60" s="9" t="s">
        <v>27</v>
      </c>
      <c r="D60" s="9">
        <v>1</v>
      </c>
      <c r="E60" s="25">
        <v>294800</v>
      </c>
      <c r="F60" s="9">
        <v>3</v>
      </c>
      <c r="G60" s="25">
        <v>989940</v>
      </c>
      <c r="H60" s="9">
        <v>1</v>
      </c>
      <c r="I60" s="25">
        <v>123500</v>
      </c>
      <c r="J60" s="25">
        <v>0</v>
      </c>
      <c r="K60" s="25">
        <v>0</v>
      </c>
      <c r="L60" s="434">
        <f t="shared" si="26"/>
        <v>5</v>
      </c>
      <c r="M60" s="433">
        <f t="shared" si="27"/>
        <v>1408240</v>
      </c>
      <c r="N60" s="444"/>
      <c r="O60" s="25">
        <v>1288840</v>
      </c>
      <c r="P60" s="25">
        <v>214130</v>
      </c>
      <c r="Q60" s="25">
        <f>P60/O60*100</f>
        <v>16.614164675211818</v>
      </c>
    </row>
    <row r="61" spans="1:17" x14ac:dyDescent="0.2">
      <c r="A61" s="471"/>
      <c r="B61" s="472"/>
      <c r="C61" s="9" t="s">
        <v>96</v>
      </c>
      <c r="D61" s="25">
        <v>0</v>
      </c>
      <c r="E61" s="25">
        <v>0</v>
      </c>
      <c r="F61" s="9">
        <v>6</v>
      </c>
      <c r="G61" s="25">
        <v>2625827.2000000002</v>
      </c>
      <c r="H61" s="25">
        <v>0</v>
      </c>
      <c r="I61" s="25">
        <v>0</v>
      </c>
      <c r="J61" s="25">
        <v>0</v>
      </c>
      <c r="K61" s="25">
        <v>0</v>
      </c>
      <c r="L61" s="434">
        <f t="shared" si="26"/>
        <v>6</v>
      </c>
      <c r="M61" s="433">
        <f t="shared" si="27"/>
        <v>2625827.2000000002</v>
      </c>
      <c r="N61" s="444"/>
      <c r="O61" s="25">
        <v>2625827.2000000002</v>
      </c>
      <c r="P61" s="25">
        <v>615945</v>
      </c>
      <c r="Q61" s="25">
        <f>P61/O61*100</f>
        <v>23.457179512802671</v>
      </c>
    </row>
    <row r="62" spans="1:17" s="6" customFormat="1" x14ac:dyDescent="0.2">
      <c r="A62" s="471">
        <v>14</v>
      </c>
      <c r="B62" s="472" t="s">
        <v>106</v>
      </c>
      <c r="C62" s="19" t="s">
        <v>504</v>
      </c>
      <c r="D62" s="437">
        <f>D63+D64+D65</f>
        <v>22</v>
      </c>
      <c r="E62" s="22">
        <f t="shared" ref="E62:K62" si="28">E63+E64+E65</f>
        <v>4857975</v>
      </c>
      <c r="F62" s="437">
        <f t="shared" si="28"/>
        <v>2</v>
      </c>
      <c r="G62" s="22">
        <f t="shared" si="28"/>
        <v>686600</v>
      </c>
      <c r="H62" s="22">
        <f t="shared" si="28"/>
        <v>0</v>
      </c>
      <c r="I62" s="22">
        <f t="shared" si="28"/>
        <v>0</v>
      </c>
      <c r="J62" s="22">
        <f t="shared" si="28"/>
        <v>0</v>
      </c>
      <c r="K62" s="22">
        <f t="shared" si="28"/>
        <v>0</v>
      </c>
      <c r="L62" s="435">
        <f>D62+F62+H62+J62</f>
        <v>24</v>
      </c>
      <c r="M62" s="436">
        <f>E62+G62+I62+K62</f>
        <v>5544575</v>
      </c>
      <c r="N62" s="19"/>
      <c r="O62" s="22">
        <f>O63+O64+O65</f>
        <v>5544575</v>
      </c>
      <c r="P62" s="22">
        <f>P63+P64+P65</f>
        <v>908843</v>
      </c>
      <c r="Q62" s="22">
        <f>P62/O62*100</f>
        <v>16.391571941943251</v>
      </c>
    </row>
    <row r="63" spans="1:17" x14ac:dyDescent="0.2">
      <c r="A63" s="471"/>
      <c r="B63" s="472"/>
      <c r="C63" s="9" t="s">
        <v>103</v>
      </c>
      <c r="D63" s="9">
        <v>1</v>
      </c>
      <c r="E63" s="25">
        <f>529600-G63</f>
        <v>163400</v>
      </c>
      <c r="F63" s="9">
        <v>1</v>
      </c>
      <c r="G63" s="25">
        <v>366200</v>
      </c>
      <c r="H63" s="25">
        <v>0</v>
      </c>
      <c r="I63" s="25">
        <v>0</v>
      </c>
      <c r="J63" s="25">
        <v>0</v>
      </c>
      <c r="K63" s="25">
        <v>0</v>
      </c>
      <c r="L63" s="434">
        <f t="shared" ref="L63:L65" si="29">D63+F63+H63+J63</f>
        <v>2</v>
      </c>
      <c r="M63" s="433">
        <f t="shared" ref="M63:M65" si="30">E63+G63+I63+K63</f>
        <v>529600</v>
      </c>
      <c r="N63" s="444"/>
      <c r="O63" s="25">
        <v>529600</v>
      </c>
      <c r="P63" s="25">
        <v>94000</v>
      </c>
      <c r="Q63" s="25">
        <f>P63/O63*100</f>
        <v>17.749244712990937</v>
      </c>
    </row>
    <row r="64" spans="1:17" x14ac:dyDescent="0.2">
      <c r="A64" s="471"/>
      <c r="B64" s="472"/>
      <c r="C64" s="9" t="s">
        <v>27</v>
      </c>
      <c r="D64" s="9">
        <v>21</v>
      </c>
      <c r="E64" s="25">
        <v>4694575</v>
      </c>
      <c r="F64" s="9">
        <v>1</v>
      </c>
      <c r="G64" s="25">
        <v>320400</v>
      </c>
      <c r="H64" s="25">
        <v>0</v>
      </c>
      <c r="I64" s="25">
        <v>0</v>
      </c>
      <c r="J64" s="25">
        <v>0</v>
      </c>
      <c r="K64" s="25">
        <v>0</v>
      </c>
      <c r="L64" s="434">
        <f t="shared" si="29"/>
        <v>22</v>
      </c>
      <c r="M64" s="433">
        <f t="shared" si="30"/>
        <v>5014975</v>
      </c>
      <c r="N64" s="444"/>
      <c r="O64" s="25">
        <v>5014975</v>
      </c>
      <c r="P64" s="25">
        <v>814843</v>
      </c>
      <c r="Q64" s="25">
        <f>P64/O64*100</f>
        <v>16.248196651030163</v>
      </c>
    </row>
    <row r="65" spans="1:17" x14ac:dyDescent="0.2">
      <c r="A65" s="471"/>
      <c r="B65" s="472"/>
      <c r="C65" s="9" t="s">
        <v>96</v>
      </c>
      <c r="D65" s="25">
        <v>0</v>
      </c>
      <c r="E65" s="25">
        <v>0</v>
      </c>
      <c r="F65" s="25">
        <v>0</v>
      </c>
      <c r="G65" s="25">
        <v>0</v>
      </c>
      <c r="H65" s="25">
        <v>0</v>
      </c>
      <c r="I65" s="25">
        <v>0</v>
      </c>
      <c r="J65" s="25">
        <v>0</v>
      </c>
      <c r="K65" s="25">
        <v>0</v>
      </c>
      <c r="L65" s="433">
        <f t="shared" si="29"/>
        <v>0</v>
      </c>
      <c r="M65" s="433">
        <f t="shared" si="30"/>
        <v>0</v>
      </c>
      <c r="N65" s="444"/>
      <c r="O65" s="25">
        <v>0</v>
      </c>
      <c r="P65" s="25">
        <v>0</v>
      </c>
      <c r="Q65" s="25">
        <v>0</v>
      </c>
    </row>
    <row r="66" spans="1:17" s="6" customFormat="1" x14ac:dyDescent="0.2">
      <c r="A66" s="471">
        <v>15</v>
      </c>
      <c r="B66" s="472" t="s">
        <v>1109</v>
      </c>
      <c r="C66" s="19" t="s">
        <v>504</v>
      </c>
      <c r="D66" s="22">
        <v>0</v>
      </c>
      <c r="E66" s="22">
        <v>0</v>
      </c>
      <c r="F66" s="19">
        <v>1</v>
      </c>
      <c r="G66" s="22">
        <v>97950</v>
      </c>
      <c r="H66" s="437">
        <f>H67+H68</f>
        <v>3</v>
      </c>
      <c r="I66" s="22">
        <f>I67+I68</f>
        <v>3401000</v>
      </c>
      <c r="J66" s="22">
        <v>0</v>
      </c>
      <c r="K66" s="22">
        <v>0</v>
      </c>
      <c r="L66" s="19">
        <f>F66+H66</f>
        <v>4</v>
      </c>
      <c r="M66" s="22">
        <f>G66+I66</f>
        <v>3498950</v>
      </c>
      <c r="N66" s="19"/>
      <c r="O66" s="22">
        <f>O67+O68+O69</f>
        <v>3498950</v>
      </c>
      <c r="P66" s="22">
        <f>P67+P68+P69</f>
        <v>146300</v>
      </c>
      <c r="Q66" s="22">
        <f>P66/O66*100</f>
        <v>4.1812543763128938</v>
      </c>
    </row>
    <row r="67" spans="1:17" x14ac:dyDescent="0.2">
      <c r="A67" s="471"/>
      <c r="B67" s="472"/>
      <c r="C67" s="9" t="s">
        <v>103</v>
      </c>
      <c r="D67" s="25">
        <v>0</v>
      </c>
      <c r="E67" s="25">
        <v>0</v>
      </c>
      <c r="F67" s="25">
        <v>0</v>
      </c>
      <c r="G67" s="25">
        <v>0</v>
      </c>
      <c r="H67" s="9">
        <v>1</v>
      </c>
      <c r="I67" s="25">
        <v>3000000</v>
      </c>
      <c r="J67" s="25">
        <v>0</v>
      </c>
      <c r="K67" s="25">
        <v>0</v>
      </c>
      <c r="L67" s="9">
        <f t="shared" ref="L67:L69" si="31">F67+H67</f>
        <v>1</v>
      </c>
      <c r="M67" s="25">
        <f t="shared" ref="M67:M68" si="32">G67+I67</f>
        <v>3000000</v>
      </c>
      <c r="N67" s="444"/>
      <c r="O67" s="25">
        <v>3000000</v>
      </c>
      <c r="P67" s="25">
        <v>0</v>
      </c>
      <c r="Q67" s="25">
        <v>0</v>
      </c>
    </row>
    <row r="68" spans="1:17" x14ac:dyDescent="0.2">
      <c r="A68" s="471"/>
      <c r="B68" s="472"/>
      <c r="C68" s="9" t="s">
        <v>27</v>
      </c>
      <c r="D68" s="25">
        <v>0</v>
      </c>
      <c r="E68" s="25">
        <v>0</v>
      </c>
      <c r="F68" s="9">
        <v>1</v>
      </c>
      <c r="G68" s="25">
        <v>97950</v>
      </c>
      <c r="H68" s="9">
        <v>2</v>
      </c>
      <c r="I68" s="25">
        <v>401000</v>
      </c>
      <c r="J68" s="25">
        <v>0</v>
      </c>
      <c r="K68" s="25">
        <v>0</v>
      </c>
      <c r="L68" s="9">
        <f t="shared" si="31"/>
        <v>3</v>
      </c>
      <c r="M68" s="25">
        <f t="shared" si="32"/>
        <v>498950</v>
      </c>
      <c r="N68" s="444"/>
      <c r="O68" s="25">
        <v>498950</v>
      </c>
      <c r="P68" s="25">
        <v>146300</v>
      </c>
      <c r="Q68" s="25">
        <f>P68/O68*100</f>
        <v>29.321575308147107</v>
      </c>
    </row>
    <row r="69" spans="1:17" x14ac:dyDescent="0.2">
      <c r="A69" s="471"/>
      <c r="B69" s="472"/>
      <c r="C69" s="9" t="s">
        <v>96</v>
      </c>
      <c r="D69" s="25">
        <v>0</v>
      </c>
      <c r="E69" s="25">
        <v>0</v>
      </c>
      <c r="F69" s="25">
        <v>0</v>
      </c>
      <c r="G69" s="25">
        <v>0</v>
      </c>
      <c r="H69" s="25">
        <v>0</v>
      </c>
      <c r="I69" s="25">
        <v>0</v>
      </c>
      <c r="J69" s="25">
        <v>0</v>
      </c>
      <c r="K69" s="25">
        <v>0</v>
      </c>
      <c r="L69" s="25">
        <f t="shared" si="31"/>
        <v>0</v>
      </c>
      <c r="M69" s="25">
        <v>0</v>
      </c>
      <c r="N69" s="444"/>
      <c r="O69" s="25">
        <v>0</v>
      </c>
      <c r="P69" s="25">
        <v>0</v>
      </c>
      <c r="Q69" s="25">
        <v>0</v>
      </c>
    </row>
    <row r="70" spans="1:17" s="6" customFormat="1" x14ac:dyDescent="0.2">
      <c r="A70" s="471">
        <v>16</v>
      </c>
      <c r="B70" s="472" t="s">
        <v>1017</v>
      </c>
      <c r="C70" s="19" t="s">
        <v>504</v>
      </c>
      <c r="D70" s="19">
        <v>3</v>
      </c>
      <c r="E70" s="22">
        <v>866400</v>
      </c>
      <c r="F70" s="22">
        <v>0</v>
      </c>
      <c r="G70" s="22">
        <v>0</v>
      </c>
      <c r="H70" s="22">
        <v>0</v>
      </c>
      <c r="I70" s="22">
        <v>0</v>
      </c>
      <c r="J70" s="22">
        <v>0</v>
      </c>
      <c r="K70" s="22">
        <v>0</v>
      </c>
      <c r="L70" s="19">
        <v>3</v>
      </c>
      <c r="M70" s="22">
        <v>866400</v>
      </c>
      <c r="N70" s="19"/>
      <c r="O70" s="22">
        <f>O71+O72+O73</f>
        <v>4450930</v>
      </c>
      <c r="P70" s="22">
        <f>P71+P72+P73</f>
        <v>1271370</v>
      </c>
      <c r="Q70" s="22">
        <f>P70/O70*100</f>
        <v>28.56414277465608</v>
      </c>
    </row>
    <row r="71" spans="1:17" x14ac:dyDescent="0.2">
      <c r="A71" s="471"/>
      <c r="B71" s="472"/>
      <c r="C71" s="9" t="s">
        <v>103</v>
      </c>
      <c r="D71" s="25">
        <v>0</v>
      </c>
      <c r="E71" s="25">
        <v>0</v>
      </c>
      <c r="F71" s="25">
        <v>0</v>
      </c>
      <c r="G71" s="25">
        <v>0</v>
      </c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444"/>
      <c r="O71" s="25">
        <v>0</v>
      </c>
      <c r="P71" s="25">
        <v>0</v>
      </c>
      <c r="Q71" s="25">
        <v>0</v>
      </c>
    </row>
    <row r="72" spans="1:17" x14ac:dyDescent="0.2">
      <c r="A72" s="471"/>
      <c r="B72" s="472"/>
      <c r="C72" s="9" t="s">
        <v>27</v>
      </c>
      <c r="D72" s="9">
        <v>3</v>
      </c>
      <c r="E72" s="25">
        <v>866400</v>
      </c>
      <c r="F72" s="25">
        <v>0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9">
        <v>3</v>
      </c>
      <c r="M72" s="25">
        <v>866400</v>
      </c>
      <c r="N72" s="444"/>
      <c r="O72" s="25">
        <v>4450930</v>
      </c>
      <c r="P72" s="25">
        <v>1271370</v>
      </c>
      <c r="Q72" s="25">
        <f>P72/O72*100</f>
        <v>28.56414277465608</v>
      </c>
    </row>
    <row r="73" spans="1:17" x14ac:dyDescent="0.2">
      <c r="A73" s="471"/>
      <c r="B73" s="472"/>
      <c r="C73" s="9" t="s">
        <v>96</v>
      </c>
      <c r="D73" s="25">
        <v>0</v>
      </c>
      <c r="E73" s="25">
        <v>0</v>
      </c>
      <c r="F73" s="25">
        <v>0</v>
      </c>
      <c r="G73" s="25">
        <v>0</v>
      </c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444"/>
      <c r="O73" s="25">
        <v>0</v>
      </c>
      <c r="P73" s="25">
        <v>0</v>
      </c>
      <c r="Q73" s="25">
        <v>0</v>
      </c>
    </row>
    <row r="74" spans="1:17" s="470" customFormat="1" x14ac:dyDescent="0.2">
      <c r="A74" s="471">
        <v>17</v>
      </c>
      <c r="B74" s="472" t="s">
        <v>1016</v>
      </c>
      <c r="C74" s="19" t="s">
        <v>504</v>
      </c>
      <c r="D74" s="19">
        <v>5</v>
      </c>
      <c r="E74" s="22">
        <v>790050</v>
      </c>
      <c r="F74" s="19">
        <v>1</v>
      </c>
      <c r="G74" s="22">
        <v>384000</v>
      </c>
      <c r="H74" s="19">
        <v>1</v>
      </c>
      <c r="I74" s="22">
        <v>85840</v>
      </c>
      <c r="J74" s="19">
        <v>4</v>
      </c>
      <c r="K74" s="22">
        <v>4056023</v>
      </c>
      <c r="L74" s="19">
        <f>D74+F74+H74+J74</f>
        <v>11</v>
      </c>
      <c r="M74" s="22">
        <f>E74+G74+I74+K74</f>
        <v>5315913</v>
      </c>
      <c r="N74" s="19"/>
      <c r="O74" s="22">
        <f>O75+O76+O77</f>
        <v>5315913</v>
      </c>
      <c r="P74" s="22">
        <f>P75+P76+P77</f>
        <v>261075</v>
      </c>
      <c r="Q74" s="22">
        <f>P74/O74*100</f>
        <v>4.9111977566224274</v>
      </c>
    </row>
    <row r="75" spans="1:17" x14ac:dyDescent="0.2">
      <c r="A75" s="471"/>
      <c r="B75" s="472"/>
      <c r="C75" s="9" t="s">
        <v>103</v>
      </c>
      <c r="D75" s="25">
        <v>0</v>
      </c>
      <c r="E75" s="25">
        <v>0</v>
      </c>
      <c r="F75" s="25">
        <v>0</v>
      </c>
      <c r="G75" s="25">
        <v>0</v>
      </c>
      <c r="H75" s="25">
        <v>0</v>
      </c>
      <c r="I75" s="25">
        <v>0</v>
      </c>
      <c r="J75" s="25">
        <v>0</v>
      </c>
      <c r="K75" s="25">
        <v>0</v>
      </c>
      <c r="L75" s="25">
        <f t="shared" ref="L75:L77" si="33">D75+F75+H75+J75</f>
        <v>0</v>
      </c>
      <c r="M75" s="25">
        <f t="shared" ref="M75:M77" si="34">E75+G75+I75+K75</f>
        <v>0</v>
      </c>
      <c r="N75" s="444"/>
      <c r="O75" s="25">
        <v>0</v>
      </c>
      <c r="P75" s="25">
        <v>0</v>
      </c>
      <c r="Q75" s="25">
        <v>0</v>
      </c>
    </row>
    <row r="76" spans="1:17" x14ac:dyDescent="0.2">
      <c r="A76" s="471"/>
      <c r="B76" s="472"/>
      <c r="C76" s="9" t="s">
        <v>27</v>
      </c>
      <c r="D76" s="9">
        <v>5</v>
      </c>
      <c r="E76" s="25">
        <v>790050</v>
      </c>
      <c r="F76" s="9">
        <v>1</v>
      </c>
      <c r="G76" s="25">
        <v>384000</v>
      </c>
      <c r="H76" s="9">
        <v>1</v>
      </c>
      <c r="I76" s="25">
        <v>85840</v>
      </c>
      <c r="J76" s="9">
        <v>4</v>
      </c>
      <c r="K76" s="25">
        <v>4056023</v>
      </c>
      <c r="L76" s="9">
        <f t="shared" si="33"/>
        <v>11</v>
      </c>
      <c r="M76" s="25">
        <f t="shared" si="34"/>
        <v>5315913</v>
      </c>
      <c r="N76" s="444"/>
      <c r="O76" s="25">
        <v>5315913</v>
      </c>
      <c r="P76" s="25">
        <v>261075</v>
      </c>
      <c r="Q76" s="25">
        <f>P76/O76*100</f>
        <v>4.9111977566224274</v>
      </c>
    </row>
    <row r="77" spans="1:17" x14ac:dyDescent="0.2">
      <c r="A77" s="471"/>
      <c r="B77" s="472"/>
      <c r="C77" s="9" t="s">
        <v>96</v>
      </c>
      <c r="D77" s="25">
        <v>0</v>
      </c>
      <c r="E77" s="25">
        <v>0</v>
      </c>
      <c r="F77" s="25">
        <v>0</v>
      </c>
      <c r="G77" s="25">
        <v>0</v>
      </c>
      <c r="H77" s="25">
        <v>0</v>
      </c>
      <c r="I77" s="25">
        <v>0</v>
      </c>
      <c r="J77" s="25">
        <v>0</v>
      </c>
      <c r="K77" s="25">
        <v>0</v>
      </c>
      <c r="L77" s="25">
        <f t="shared" si="33"/>
        <v>0</v>
      </c>
      <c r="M77" s="25">
        <f t="shared" si="34"/>
        <v>0</v>
      </c>
      <c r="N77" s="444"/>
      <c r="O77" s="25">
        <v>0</v>
      </c>
      <c r="P77" s="25">
        <v>0</v>
      </c>
      <c r="Q77" s="25">
        <v>0</v>
      </c>
    </row>
    <row r="78" spans="1:17" s="470" customFormat="1" x14ac:dyDescent="0.2">
      <c r="A78" s="471">
        <v>18</v>
      </c>
      <c r="B78" s="472" t="s">
        <v>512</v>
      </c>
      <c r="C78" s="19" t="s">
        <v>504</v>
      </c>
      <c r="D78" s="22">
        <v>0</v>
      </c>
      <c r="E78" s="22">
        <v>0</v>
      </c>
      <c r="F78" s="19">
        <v>1</v>
      </c>
      <c r="G78" s="22">
        <v>286514815</v>
      </c>
      <c r="H78" s="22">
        <v>0</v>
      </c>
      <c r="I78" s="22">
        <v>0</v>
      </c>
      <c r="J78" s="22">
        <v>0</v>
      </c>
      <c r="K78" s="22">
        <v>0</v>
      </c>
      <c r="L78" s="19">
        <v>1</v>
      </c>
      <c r="M78" s="22">
        <v>286514815</v>
      </c>
      <c r="N78" s="19">
        <f>M78/M8*100</f>
        <v>48.674126901562012</v>
      </c>
      <c r="O78" s="22">
        <f>O79+O80+O81</f>
        <v>286514815</v>
      </c>
      <c r="P78" s="22">
        <f>P79+P80+P81</f>
        <v>42134476.770000003</v>
      </c>
      <c r="Q78" s="22">
        <f>P78/O78*100</f>
        <v>14.705863209900683</v>
      </c>
    </row>
    <row r="79" spans="1:17" x14ac:dyDescent="0.2">
      <c r="A79" s="471"/>
      <c r="B79" s="472"/>
      <c r="C79" s="9" t="s">
        <v>103</v>
      </c>
      <c r="D79" s="25">
        <v>0</v>
      </c>
      <c r="E79" s="25">
        <v>0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0</v>
      </c>
      <c r="N79" s="444"/>
      <c r="O79" s="25">
        <v>0</v>
      </c>
      <c r="P79" s="25">
        <v>0</v>
      </c>
      <c r="Q79" s="25">
        <v>0</v>
      </c>
    </row>
    <row r="80" spans="1:17" x14ac:dyDescent="0.2">
      <c r="A80" s="471"/>
      <c r="B80" s="472"/>
      <c r="C80" s="9" t="s">
        <v>27</v>
      </c>
      <c r="D80" s="25">
        <v>0</v>
      </c>
      <c r="E80" s="25">
        <v>0</v>
      </c>
      <c r="F80" s="9">
        <v>1</v>
      </c>
      <c r="G80" s="25">
        <v>286514815</v>
      </c>
      <c r="H80" s="25">
        <v>0</v>
      </c>
      <c r="I80" s="25">
        <v>0</v>
      </c>
      <c r="J80" s="25">
        <v>0</v>
      </c>
      <c r="K80" s="25">
        <v>0</v>
      </c>
      <c r="L80" s="9">
        <v>1</v>
      </c>
      <c r="M80" s="25">
        <v>286514815</v>
      </c>
      <c r="N80" s="444"/>
      <c r="O80" s="25">
        <v>286514815</v>
      </c>
      <c r="P80" s="25">
        <v>42134476.770000003</v>
      </c>
      <c r="Q80" s="25">
        <f>P80/O80*100</f>
        <v>14.705863209900683</v>
      </c>
    </row>
    <row r="81" spans="1:17" x14ac:dyDescent="0.2">
      <c r="A81" s="471"/>
      <c r="B81" s="472"/>
      <c r="C81" s="9" t="s">
        <v>96</v>
      </c>
      <c r="D81" s="25">
        <v>0</v>
      </c>
      <c r="E81" s="25">
        <v>0</v>
      </c>
      <c r="F81" s="25">
        <v>0</v>
      </c>
      <c r="G81" s="25">
        <v>0</v>
      </c>
      <c r="H81" s="25">
        <v>0</v>
      </c>
      <c r="I81" s="25">
        <v>0</v>
      </c>
      <c r="J81" s="25">
        <v>0</v>
      </c>
      <c r="K81" s="25">
        <v>0</v>
      </c>
      <c r="L81" s="25">
        <v>0</v>
      </c>
      <c r="M81" s="25">
        <v>0</v>
      </c>
      <c r="N81" s="444"/>
      <c r="O81" s="25">
        <v>0</v>
      </c>
      <c r="P81" s="25">
        <v>0</v>
      </c>
      <c r="Q81" s="25">
        <v>0</v>
      </c>
    </row>
    <row r="82" spans="1:17" s="470" customFormat="1" x14ac:dyDescent="0.2">
      <c r="A82" s="471">
        <v>19</v>
      </c>
      <c r="B82" s="472" t="s">
        <v>798</v>
      </c>
      <c r="C82" s="19" t="s">
        <v>504</v>
      </c>
      <c r="D82" s="19">
        <v>3</v>
      </c>
      <c r="E82" s="22">
        <v>279100</v>
      </c>
      <c r="F82" s="19">
        <v>2</v>
      </c>
      <c r="G82" s="22">
        <v>343000</v>
      </c>
      <c r="H82" s="19">
        <v>4</v>
      </c>
      <c r="I82" s="22">
        <v>1725700</v>
      </c>
      <c r="J82" s="22">
        <v>0</v>
      </c>
      <c r="K82" s="22">
        <v>0</v>
      </c>
      <c r="L82" s="435">
        <f>D82+F82+H82+J82</f>
        <v>9</v>
      </c>
      <c r="M82" s="22">
        <f>E82+G82+I82+K82</f>
        <v>2347800</v>
      </c>
      <c r="N82" s="19"/>
      <c r="O82" s="22">
        <f>O83+O84+O85</f>
        <v>2347800</v>
      </c>
      <c r="P82" s="22">
        <f>P83+P84+P85</f>
        <v>643200.93000000005</v>
      </c>
      <c r="Q82" s="22">
        <f>P82/O82*100</f>
        <v>27.395899565550728</v>
      </c>
    </row>
    <row r="83" spans="1:17" x14ac:dyDescent="0.2">
      <c r="A83" s="471"/>
      <c r="B83" s="472"/>
      <c r="C83" s="9" t="s">
        <v>103</v>
      </c>
      <c r="D83" s="25">
        <v>0</v>
      </c>
      <c r="E83" s="25">
        <v>0</v>
      </c>
      <c r="F83" s="25">
        <v>0</v>
      </c>
      <c r="G83" s="25">
        <v>0</v>
      </c>
      <c r="H83" s="25">
        <v>0</v>
      </c>
      <c r="I83" s="25">
        <v>0</v>
      </c>
      <c r="J83" s="25">
        <v>0</v>
      </c>
      <c r="K83" s="25">
        <v>0</v>
      </c>
      <c r="L83" s="25">
        <f t="shared" ref="L83:L85" si="35">D83+F83+H83+J83</f>
        <v>0</v>
      </c>
      <c r="M83" s="25">
        <f t="shared" ref="M83:M85" si="36">E83+G83+I83+K83</f>
        <v>0</v>
      </c>
      <c r="N83" s="444"/>
      <c r="O83" s="25">
        <v>0</v>
      </c>
      <c r="P83" s="25">
        <v>0</v>
      </c>
      <c r="Q83" s="25">
        <v>0</v>
      </c>
    </row>
    <row r="84" spans="1:17" x14ac:dyDescent="0.2">
      <c r="A84" s="471"/>
      <c r="B84" s="472"/>
      <c r="C84" s="9" t="s">
        <v>27</v>
      </c>
      <c r="D84" s="9">
        <v>3</v>
      </c>
      <c r="E84" s="25">
        <v>279100</v>
      </c>
      <c r="F84" s="9">
        <v>2</v>
      </c>
      <c r="G84" s="25">
        <v>343000</v>
      </c>
      <c r="H84" s="9">
        <v>4</v>
      </c>
      <c r="I84" s="25">
        <v>1725700</v>
      </c>
      <c r="J84" s="25">
        <v>0</v>
      </c>
      <c r="K84" s="25">
        <v>0</v>
      </c>
      <c r="L84" s="434">
        <f t="shared" si="35"/>
        <v>9</v>
      </c>
      <c r="M84" s="25">
        <f t="shared" si="36"/>
        <v>2347800</v>
      </c>
      <c r="N84" s="444"/>
      <c r="O84" s="25">
        <v>2347800</v>
      </c>
      <c r="P84" s="25">
        <v>643200.93000000005</v>
      </c>
      <c r="Q84" s="25">
        <f>P84/O84*100</f>
        <v>27.395899565550728</v>
      </c>
    </row>
    <row r="85" spans="1:17" x14ac:dyDescent="0.2">
      <c r="A85" s="471"/>
      <c r="B85" s="472"/>
      <c r="C85" s="9" t="s">
        <v>96</v>
      </c>
      <c r="D85" s="25">
        <v>0</v>
      </c>
      <c r="E85" s="25">
        <v>0</v>
      </c>
      <c r="F85" s="25">
        <v>0</v>
      </c>
      <c r="G85" s="25">
        <v>0</v>
      </c>
      <c r="H85" s="25">
        <v>0</v>
      </c>
      <c r="I85" s="25">
        <v>0</v>
      </c>
      <c r="J85" s="25">
        <v>0</v>
      </c>
      <c r="K85" s="25">
        <v>0</v>
      </c>
      <c r="L85" s="25">
        <f t="shared" si="35"/>
        <v>0</v>
      </c>
      <c r="M85" s="25">
        <f t="shared" si="36"/>
        <v>0</v>
      </c>
      <c r="N85" s="444"/>
      <c r="O85" s="25">
        <v>0</v>
      </c>
      <c r="P85" s="25">
        <v>0</v>
      </c>
      <c r="Q85" s="25">
        <v>0</v>
      </c>
    </row>
  </sheetData>
  <mergeCells count="57">
    <mergeCell ref="O3:Q3"/>
    <mergeCell ref="O4:O5"/>
    <mergeCell ref="P4:P5"/>
    <mergeCell ref="Q4:Q5"/>
    <mergeCell ref="A1:M1"/>
    <mergeCell ref="L2:M2"/>
    <mergeCell ref="D3:K3"/>
    <mergeCell ref="D4:E4"/>
    <mergeCell ref="F4:G4"/>
    <mergeCell ref="H4:I4"/>
    <mergeCell ref="J4:K4"/>
    <mergeCell ref="A3:A5"/>
    <mergeCell ref="B3:B5"/>
    <mergeCell ref="C3:C5"/>
    <mergeCell ref="L3:L5"/>
    <mergeCell ref="M3:M5"/>
    <mergeCell ref="B66:B69"/>
    <mergeCell ref="B70:B73"/>
    <mergeCell ref="A66:A69"/>
    <mergeCell ref="A70:A73"/>
    <mergeCell ref="B62:B65"/>
    <mergeCell ref="A62:A65"/>
    <mergeCell ref="B74:B77"/>
    <mergeCell ref="B78:B81"/>
    <mergeCell ref="B82:B85"/>
    <mergeCell ref="A78:A81"/>
    <mergeCell ref="A82:A85"/>
    <mergeCell ref="A74:A77"/>
    <mergeCell ref="N3:N5"/>
    <mergeCell ref="A6:A9"/>
    <mergeCell ref="B6:B9"/>
    <mergeCell ref="A54:A57"/>
    <mergeCell ref="A30:A33"/>
    <mergeCell ref="A34:A37"/>
    <mergeCell ref="A38:A41"/>
    <mergeCell ref="A42:A45"/>
    <mergeCell ref="A46:A49"/>
    <mergeCell ref="B50:B53"/>
    <mergeCell ref="B54:B57"/>
    <mergeCell ref="B14:B17"/>
    <mergeCell ref="B10:B13"/>
    <mergeCell ref="A10:A13"/>
    <mergeCell ref="A14:A17"/>
    <mergeCell ref="A58:A61"/>
    <mergeCell ref="A18:A21"/>
    <mergeCell ref="A22:A25"/>
    <mergeCell ref="A26:A29"/>
    <mergeCell ref="B18:B21"/>
    <mergeCell ref="B22:B25"/>
    <mergeCell ref="B26:B29"/>
    <mergeCell ref="B30:B33"/>
    <mergeCell ref="B34:B37"/>
    <mergeCell ref="B38:B41"/>
    <mergeCell ref="B42:B45"/>
    <mergeCell ref="B46:B49"/>
    <mergeCell ref="A50:A53"/>
    <mergeCell ref="B58:B61"/>
  </mergeCells>
  <printOptions horizontalCentered="1"/>
  <pageMargins left="0" right="0" top="0.74803149606299213" bottom="0" header="0.31496062992125984" footer="0.31496062992125984"/>
  <pageSetup paperSize="9" scale="84" fitToHeight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1"/>
  <sheetViews>
    <sheetView workbookViewId="0">
      <selection activeCell="H14" sqref="H14"/>
    </sheetView>
  </sheetViews>
  <sheetFormatPr defaultRowHeight="21.75" x14ac:dyDescent="0.2"/>
  <cols>
    <col min="1" max="1" width="6.5" style="6" customWidth="1"/>
    <col min="2" max="2" width="32.625" style="15" customWidth="1"/>
    <col min="3" max="7" width="9" style="21"/>
    <col min="8" max="9" width="10.875" style="21" bestFit="1" customWidth="1"/>
    <col min="10" max="10" width="16" style="21" bestFit="1" customWidth="1"/>
    <col min="11" max="11" width="9" style="21"/>
    <col min="12" max="13" width="10.875" style="21" bestFit="1" customWidth="1"/>
    <col min="14" max="16384" width="9" style="21"/>
  </cols>
  <sheetData>
    <row r="1" spans="1:13" x14ac:dyDescent="0.2">
      <c r="A1" s="489" t="s">
        <v>97</v>
      </c>
      <c r="B1" s="489"/>
      <c r="C1" s="489"/>
      <c r="D1" s="489"/>
      <c r="E1" s="489"/>
      <c r="F1" s="489"/>
      <c r="G1" s="489"/>
      <c r="H1" s="489"/>
      <c r="I1" s="489"/>
      <c r="J1" s="489"/>
      <c r="K1" s="489"/>
    </row>
    <row r="2" spans="1:13" x14ac:dyDescent="0.2">
      <c r="A2" s="490" t="s">
        <v>0</v>
      </c>
      <c r="B2" s="490"/>
      <c r="C2" s="490"/>
      <c r="D2" s="490"/>
      <c r="E2" s="490"/>
      <c r="F2" s="490"/>
      <c r="G2" s="490"/>
      <c r="H2" s="490"/>
      <c r="I2" s="490"/>
      <c r="J2" s="490"/>
      <c r="K2" s="490"/>
    </row>
    <row r="3" spans="1:13" x14ac:dyDescent="0.2">
      <c r="A3" s="491" t="s">
        <v>1</v>
      </c>
      <c r="B3" s="491"/>
      <c r="C3" s="491"/>
      <c r="D3" s="491"/>
      <c r="E3" s="491"/>
      <c r="F3" s="491"/>
      <c r="G3" s="491"/>
      <c r="H3" s="491"/>
      <c r="I3" s="491"/>
      <c r="J3" s="491"/>
      <c r="K3" s="491"/>
    </row>
    <row r="4" spans="1:13" x14ac:dyDescent="0.2">
      <c r="A4" s="487" t="s">
        <v>2</v>
      </c>
      <c r="B4" s="487" t="s">
        <v>3</v>
      </c>
      <c r="C4" s="485" t="s">
        <v>4</v>
      </c>
      <c r="D4" s="485"/>
      <c r="E4" s="485" t="s">
        <v>5</v>
      </c>
      <c r="F4" s="485"/>
      <c r="G4" s="485"/>
      <c r="H4" s="2"/>
      <c r="I4" s="3" t="s">
        <v>6</v>
      </c>
      <c r="J4" s="3" t="s">
        <v>7</v>
      </c>
      <c r="K4" s="492" t="s">
        <v>8</v>
      </c>
    </row>
    <row r="5" spans="1:13" x14ac:dyDescent="0.2">
      <c r="A5" s="487"/>
      <c r="B5" s="487"/>
      <c r="C5" s="485" t="s">
        <v>9</v>
      </c>
      <c r="D5" s="487" t="s">
        <v>10</v>
      </c>
      <c r="E5" s="485" t="s">
        <v>11</v>
      </c>
      <c r="F5" s="487" t="s">
        <v>12</v>
      </c>
      <c r="G5" s="485" t="s">
        <v>13</v>
      </c>
      <c r="H5" s="5" t="s">
        <v>14</v>
      </c>
      <c r="I5" s="3" t="s">
        <v>15</v>
      </c>
      <c r="J5" s="3" t="s">
        <v>16</v>
      </c>
      <c r="K5" s="492"/>
    </row>
    <row r="6" spans="1:13" x14ac:dyDescent="0.2">
      <c r="A6" s="487"/>
      <c r="B6" s="487"/>
      <c r="C6" s="485"/>
      <c r="D6" s="487"/>
      <c r="E6" s="485"/>
      <c r="F6" s="487"/>
      <c r="G6" s="485"/>
      <c r="H6" s="6" t="s">
        <v>17</v>
      </c>
      <c r="I6" s="6" t="s">
        <v>17</v>
      </c>
      <c r="J6" s="3" t="s">
        <v>18</v>
      </c>
      <c r="K6" s="492"/>
    </row>
    <row r="7" spans="1:13" x14ac:dyDescent="0.2">
      <c r="A7" s="487"/>
      <c r="B7" s="487"/>
      <c r="C7" s="486"/>
      <c r="D7" s="488"/>
      <c r="E7" s="486"/>
      <c r="F7" s="488"/>
      <c r="G7" s="486"/>
      <c r="H7" s="8" t="s">
        <v>19</v>
      </c>
      <c r="I7" s="3" t="s">
        <v>20</v>
      </c>
      <c r="J7" s="3"/>
      <c r="K7" s="492"/>
    </row>
    <row r="8" spans="1:13" x14ac:dyDescent="0.2">
      <c r="A8" s="19"/>
      <c r="B8" s="10" t="s">
        <v>21</v>
      </c>
      <c r="C8" s="9"/>
      <c r="D8" s="9"/>
      <c r="E8" s="9"/>
      <c r="F8" s="9"/>
      <c r="G8" s="9"/>
      <c r="H8" s="22">
        <f>H10+H14+H31+H38+H45+H48+H52+H54+H57+H59</f>
        <v>1721350</v>
      </c>
      <c r="I8" s="9"/>
      <c r="J8" s="9"/>
      <c r="K8" s="9"/>
      <c r="L8" s="29"/>
      <c r="M8" s="29"/>
    </row>
    <row r="9" spans="1:13" x14ac:dyDescent="0.2">
      <c r="A9" s="19"/>
      <c r="B9" s="24" t="s">
        <v>22</v>
      </c>
      <c r="C9" s="9"/>
      <c r="D9" s="9"/>
      <c r="E9" s="9"/>
      <c r="F9" s="9"/>
      <c r="G9" s="9"/>
      <c r="H9" s="25"/>
      <c r="I9" s="9"/>
      <c r="J9" s="9"/>
      <c r="K9" s="9"/>
    </row>
    <row r="10" spans="1:13" s="23" customFormat="1" x14ac:dyDescent="0.2">
      <c r="A10" s="19">
        <v>1</v>
      </c>
      <c r="B10" s="24" t="s">
        <v>52</v>
      </c>
      <c r="C10" s="19"/>
      <c r="D10" s="19"/>
      <c r="E10" s="19"/>
      <c r="F10" s="19"/>
      <c r="G10" s="19"/>
      <c r="H10" s="22">
        <f>H11+H12</f>
        <v>555900</v>
      </c>
      <c r="I10" s="19"/>
      <c r="J10" s="19"/>
      <c r="K10" s="19">
        <v>4</v>
      </c>
    </row>
    <row r="11" spans="1:13" x14ac:dyDescent="0.2">
      <c r="A11" s="19"/>
      <c r="B11" s="26" t="s">
        <v>53</v>
      </c>
      <c r="C11" s="9">
        <v>5</v>
      </c>
      <c r="D11" s="9" t="s">
        <v>54</v>
      </c>
      <c r="E11" s="9"/>
      <c r="F11" s="9" t="s">
        <v>24</v>
      </c>
      <c r="G11" s="9" t="s">
        <v>25</v>
      </c>
      <c r="H11" s="25">
        <v>485550</v>
      </c>
      <c r="I11" s="9" t="s">
        <v>27</v>
      </c>
      <c r="J11" s="9" t="s">
        <v>28</v>
      </c>
      <c r="K11" s="9"/>
    </row>
    <row r="12" spans="1:13" x14ac:dyDescent="0.2">
      <c r="A12" s="19"/>
      <c r="B12" s="26" t="s">
        <v>23</v>
      </c>
      <c r="C12" s="9">
        <v>3</v>
      </c>
      <c r="D12" s="9" t="s">
        <v>26</v>
      </c>
      <c r="E12" s="9"/>
      <c r="F12" s="9" t="s">
        <v>24</v>
      </c>
      <c r="G12" s="9" t="s">
        <v>25</v>
      </c>
      <c r="H12" s="25">
        <v>70350</v>
      </c>
      <c r="I12" s="9" t="s">
        <v>27</v>
      </c>
      <c r="J12" s="9" t="s">
        <v>28</v>
      </c>
      <c r="K12" s="9"/>
    </row>
    <row r="13" spans="1:13" ht="43.5" x14ac:dyDescent="0.2">
      <c r="A13" s="19"/>
      <c r="B13" s="24" t="s">
        <v>29</v>
      </c>
      <c r="C13" s="9"/>
      <c r="D13" s="9"/>
      <c r="E13" s="9"/>
      <c r="F13" s="9"/>
      <c r="G13" s="9"/>
      <c r="H13" s="25"/>
      <c r="I13" s="9"/>
      <c r="J13" s="9"/>
      <c r="K13" s="9"/>
    </row>
    <row r="14" spans="1:13" s="23" customFormat="1" ht="43.5" x14ac:dyDescent="0.2">
      <c r="A14" s="19">
        <v>2</v>
      </c>
      <c r="B14" s="24" t="s">
        <v>55</v>
      </c>
      <c r="C14" s="19">
        <v>8</v>
      </c>
      <c r="D14" s="19" t="s">
        <v>59</v>
      </c>
      <c r="E14" s="19"/>
      <c r="F14" s="19" t="s">
        <v>24</v>
      </c>
      <c r="G14" s="19" t="s">
        <v>25</v>
      </c>
      <c r="H14" s="22">
        <f>H15+H30</f>
        <v>537000</v>
      </c>
      <c r="I14" s="19" t="s">
        <v>27</v>
      </c>
      <c r="J14" s="19" t="s">
        <v>28</v>
      </c>
      <c r="K14" s="19">
        <v>4</v>
      </c>
    </row>
    <row r="15" spans="1:13" x14ac:dyDescent="0.2">
      <c r="A15" s="19"/>
      <c r="B15" s="24" t="s">
        <v>56</v>
      </c>
      <c r="C15" s="9"/>
      <c r="D15" s="9"/>
      <c r="E15" s="9"/>
      <c r="F15" s="9"/>
      <c r="G15" s="9"/>
      <c r="H15" s="25">
        <v>516750</v>
      </c>
      <c r="I15" s="9"/>
      <c r="J15" s="9"/>
      <c r="K15" s="9"/>
    </row>
    <row r="16" spans="1:13" ht="43.5" x14ac:dyDescent="0.2">
      <c r="A16" s="19"/>
      <c r="B16" s="26" t="s">
        <v>30</v>
      </c>
      <c r="C16" s="9">
        <v>2</v>
      </c>
      <c r="D16" s="9" t="s">
        <v>31</v>
      </c>
      <c r="E16" s="9"/>
      <c r="F16" s="9" t="s">
        <v>24</v>
      </c>
      <c r="G16" s="9" t="s">
        <v>25</v>
      </c>
      <c r="H16" s="25"/>
      <c r="I16" s="9" t="s">
        <v>27</v>
      </c>
      <c r="J16" s="27" t="s">
        <v>35</v>
      </c>
      <c r="K16" s="9"/>
    </row>
    <row r="17" spans="1:11" ht="43.5" x14ac:dyDescent="0.2">
      <c r="A17" s="19"/>
      <c r="B17" s="26" t="s">
        <v>32</v>
      </c>
      <c r="C17" s="9">
        <v>1</v>
      </c>
      <c r="D17" s="9" t="s">
        <v>33</v>
      </c>
      <c r="E17" s="9"/>
      <c r="F17" s="9" t="s">
        <v>24</v>
      </c>
      <c r="G17" s="9" t="s">
        <v>25</v>
      </c>
      <c r="H17" s="25"/>
      <c r="I17" s="9"/>
      <c r="J17" s="9" t="s">
        <v>36</v>
      </c>
      <c r="K17" s="9"/>
    </row>
    <row r="18" spans="1:11" ht="43.5" x14ac:dyDescent="0.2">
      <c r="A18" s="19"/>
      <c r="B18" s="26" t="s">
        <v>34</v>
      </c>
      <c r="C18" s="9">
        <v>1</v>
      </c>
      <c r="D18" s="9" t="s">
        <v>33</v>
      </c>
      <c r="E18" s="9"/>
      <c r="F18" s="9" t="s">
        <v>24</v>
      </c>
      <c r="G18" s="9" t="s">
        <v>25</v>
      </c>
      <c r="H18" s="25"/>
      <c r="I18" s="9"/>
      <c r="J18" s="9" t="s">
        <v>37</v>
      </c>
      <c r="K18" s="9"/>
    </row>
    <row r="19" spans="1:11" ht="87" x14ac:dyDescent="0.2">
      <c r="A19" s="19"/>
      <c r="B19" s="26" t="s">
        <v>38</v>
      </c>
      <c r="C19" s="9">
        <v>4</v>
      </c>
      <c r="D19" s="9" t="s">
        <v>31</v>
      </c>
      <c r="E19" s="9"/>
      <c r="F19" s="9" t="s">
        <v>24</v>
      </c>
      <c r="G19" s="9" t="s">
        <v>25</v>
      </c>
      <c r="H19" s="25"/>
      <c r="I19" s="9"/>
      <c r="J19" s="27" t="s">
        <v>39</v>
      </c>
      <c r="K19" s="9"/>
    </row>
    <row r="20" spans="1:11" ht="43.5" x14ac:dyDescent="0.2">
      <c r="A20" s="19"/>
      <c r="B20" s="26" t="s">
        <v>40</v>
      </c>
      <c r="C20" s="9"/>
      <c r="D20" s="9"/>
      <c r="E20" s="9"/>
      <c r="F20" s="9"/>
      <c r="G20" s="9"/>
      <c r="H20" s="25"/>
      <c r="I20" s="9"/>
      <c r="J20" s="9"/>
      <c r="K20" s="9"/>
    </row>
    <row r="21" spans="1:11" ht="87" x14ac:dyDescent="0.2">
      <c r="A21" s="19"/>
      <c r="B21" s="26" t="s">
        <v>41</v>
      </c>
      <c r="C21" s="9">
        <v>11</v>
      </c>
      <c r="D21" s="9" t="s">
        <v>31</v>
      </c>
      <c r="E21" s="9"/>
      <c r="F21" s="9" t="s">
        <v>24</v>
      </c>
      <c r="G21" s="9" t="s">
        <v>25</v>
      </c>
      <c r="H21" s="25"/>
      <c r="I21" s="9"/>
      <c r="J21" s="9" t="s">
        <v>28</v>
      </c>
      <c r="K21" s="9"/>
    </row>
    <row r="22" spans="1:11" ht="65.25" x14ac:dyDescent="0.2">
      <c r="A22" s="19"/>
      <c r="B22" s="26" t="s">
        <v>42</v>
      </c>
      <c r="C22" s="9">
        <v>11</v>
      </c>
      <c r="D22" s="9" t="s">
        <v>31</v>
      </c>
      <c r="E22" s="9"/>
      <c r="F22" s="9" t="s">
        <v>24</v>
      </c>
      <c r="G22" s="9" t="s">
        <v>25</v>
      </c>
      <c r="H22" s="25"/>
      <c r="I22" s="9"/>
      <c r="J22" s="9" t="s">
        <v>28</v>
      </c>
      <c r="K22" s="9"/>
    </row>
    <row r="23" spans="1:11" ht="87" x14ac:dyDescent="0.2">
      <c r="A23" s="19"/>
      <c r="B23" s="26" t="s">
        <v>43</v>
      </c>
      <c r="C23" s="9">
        <v>1</v>
      </c>
      <c r="D23" s="9" t="s">
        <v>31</v>
      </c>
      <c r="E23" s="9"/>
      <c r="F23" s="9" t="s">
        <v>24</v>
      </c>
      <c r="G23" s="9" t="s">
        <v>25</v>
      </c>
      <c r="H23" s="25"/>
      <c r="I23" s="9"/>
      <c r="J23" s="9" t="s">
        <v>28</v>
      </c>
      <c r="K23" s="9"/>
    </row>
    <row r="24" spans="1:11" ht="43.5" x14ac:dyDescent="0.2">
      <c r="A24" s="19"/>
      <c r="B24" s="26" t="s">
        <v>44</v>
      </c>
      <c r="C24" s="9">
        <v>12</v>
      </c>
      <c r="D24" s="9" t="s">
        <v>31</v>
      </c>
      <c r="E24" s="9"/>
      <c r="F24" s="9" t="s">
        <v>24</v>
      </c>
      <c r="G24" s="9" t="s">
        <v>25</v>
      </c>
      <c r="H24" s="25"/>
      <c r="I24" s="9"/>
      <c r="J24" s="9" t="s">
        <v>28</v>
      </c>
      <c r="K24" s="9"/>
    </row>
    <row r="25" spans="1:11" ht="43.5" x14ac:dyDescent="0.2">
      <c r="A25" s="19"/>
      <c r="B25" s="26" t="s">
        <v>45</v>
      </c>
      <c r="C25" s="9"/>
      <c r="D25" s="9"/>
      <c r="E25" s="9"/>
      <c r="F25" s="9"/>
      <c r="G25" s="9"/>
      <c r="H25" s="25"/>
      <c r="I25" s="9"/>
      <c r="J25" s="9"/>
      <c r="K25" s="9"/>
    </row>
    <row r="26" spans="1:11" ht="43.5" x14ac:dyDescent="0.2">
      <c r="A26" s="19"/>
      <c r="B26" s="26" t="s">
        <v>46</v>
      </c>
      <c r="C26" s="9">
        <v>2</v>
      </c>
      <c r="D26" s="9" t="s">
        <v>57</v>
      </c>
      <c r="E26" s="9"/>
      <c r="F26" s="9" t="s">
        <v>24</v>
      </c>
      <c r="G26" s="9" t="s">
        <v>25</v>
      </c>
      <c r="H26" s="25"/>
      <c r="I26" s="9"/>
      <c r="J26" s="9" t="s">
        <v>58</v>
      </c>
      <c r="K26" s="9"/>
    </row>
    <row r="27" spans="1:11" ht="108.75" x14ac:dyDescent="0.2">
      <c r="A27" s="19"/>
      <c r="B27" s="26" t="s">
        <v>47</v>
      </c>
      <c r="C27" s="9">
        <v>12</v>
      </c>
      <c r="D27" s="9" t="s">
        <v>31</v>
      </c>
      <c r="E27" s="9"/>
      <c r="F27" s="9" t="s">
        <v>24</v>
      </c>
      <c r="G27" s="9" t="s">
        <v>25</v>
      </c>
      <c r="H27" s="25"/>
      <c r="I27" s="9"/>
      <c r="J27" s="9" t="s">
        <v>28</v>
      </c>
      <c r="K27" s="9"/>
    </row>
    <row r="28" spans="1:11" ht="43.5" x14ac:dyDescent="0.2">
      <c r="A28" s="19"/>
      <c r="B28" s="26" t="s">
        <v>48</v>
      </c>
      <c r="C28" s="9">
        <v>12</v>
      </c>
      <c r="D28" s="9" t="s">
        <v>31</v>
      </c>
      <c r="E28" s="9"/>
      <c r="F28" s="9" t="s">
        <v>24</v>
      </c>
      <c r="G28" s="9" t="s">
        <v>25</v>
      </c>
      <c r="H28" s="25"/>
      <c r="I28" s="9"/>
      <c r="J28" s="9" t="s">
        <v>28</v>
      </c>
      <c r="K28" s="9"/>
    </row>
    <row r="29" spans="1:11" ht="21.75" customHeight="1" x14ac:dyDescent="0.2">
      <c r="A29" s="19"/>
      <c r="B29" s="26" t="s">
        <v>49</v>
      </c>
      <c r="C29" s="9">
        <v>12</v>
      </c>
      <c r="D29" s="9" t="s">
        <v>31</v>
      </c>
      <c r="E29" s="9"/>
      <c r="F29" s="9" t="s">
        <v>24</v>
      </c>
      <c r="G29" s="9" t="s">
        <v>25</v>
      </c>
      <c r="H29" s="25"/>
      <c r="I29" s="9"/>
      <c r="J29" s="9" t="s">
        <v>28</v>
      </c>
      <c r="K29" s="9"/>
    </row>
    <row r="30" spans="1:11" ht="43.5" x14ac:dyDescent="0.2">
      <c r="A30" s="19"/>
      <c r="B30" s="24" t="s">
        <v>98</v>
      </c>
      <c r="C30" s="9"/>
      <c r="D30" s="9"/>
      <c r="E30" s="9"/>
      <c r="F30" s="9" t="s">
        <v>24</v>
      </c>
      <c r="G30" s="9" t="s">
        <v>25</v>
      </c>
      <c r="H30" s="25">
        <v>20250</v>
      </c>
      <c r="I30" s="9"/>
      <c r="J30" s="9" t="s">
        <v>28</v>
      </c>
      <c r="K30" s="9"/>
    </row>
    <row r="31" spans="1:11" s="23" customFormat="1" ht="43.5" x14ac:dyDescent="0.2">
      <c r="A31" s="19">
        <v>3</v>
      </c>
      <c r="B31" s="24" t="s">
        <v>60</v>
      </c>
      <c r="C31" s="19"/>
      <c r="D31" s="19"/>
      <c r="E31" s="19"/>
      <c r="F31" s="19" t="s">
        <v>24</v>
      </c>
      <c r="G31" s="19" t="s">
        <v>25</v>
      </c>
      <c r="H31" s="22">
        <v>8050</v>
      </c>
      <c r="I31" s="19" t="s">
        <v>27</v>
      </c>
      <c r="J31" s="10" t="s">
        <v>61</v>
      </c>
      <c r="K31" s="19">
        <v>4</v>
      </c>
    </row>
    <row r="32" spans="1:11" x14ac:dyDescent="0.2">
      <c r="A32" s="19"/>
      <c r="B32" s="26" t="s">
        <v>56</v>
      </c>
      <c r="C32" s="9"/>
      <c r="D32" s="9"/>
      <c r="E32" s="9"/>
      <c r="F32" s="9"/>
      <c r="G32" s="9"/>
      <c r="H32" s="25"/>
      <c r="I32" s="9"/>
      <c r="J32" s="9"/>
      <c r="K32" s="9"/>
    </row>
    <row r="33" spans="1:11" ht="43.5" x14ac:dyDescent="0.2">
      <c r="A33" s="19"/>
      <c r="B33" s="26" t="s">
        <v>62</v>
      </c>
      <c r="C33" s="9"/>
      <c r="D33" s="9"/>
      <c r="E33" s="9"/>
      <c r="F33" s="9"/>
      <c r="G33" s="9"/>
      <c r="H33" s="25"/>
      <c r="I33" s="9"/>
      <c r="J33" s="9"/>
      <c r="K33" s="9"/>
    </row>
    <row r="34" spans="1:11" ht="43.5" x14ac:dyDescent="0.2">
      <c r="A34" s="19"/>
      <c r="B34" s="26" t="s">
        <v>63</v>
      </c>
      <c r="C34" s="9">
        <v>2</v>
      </c>
      <c r="D34" s="9" t="s">
        <v>31</v>
      </c>
      <c r="E34" s="9"/>
      <c r="F34" s="9" t="s">
        <v>24</v>
      </c>
      <c r="G34" s="9" t="s">
        <v>25</v>
      </c>
      <c r="H34" s="25"/>
      <c r="I34" s="9"/>
      <c r="J34" s="27" t="s">
        <v>61</v>
      </c>
      <c r="K34" s="9"/>
    </row>
    <row r="35" spans="1:11" ht="43.5" x14ac:dyDescent="0.2">
      <c r="A35" s="19"/>
      <c r="B35" s="26" t="s">
        <v>64</v>
      </c>
      <c r="C35" s="9">
        <v>2</v>
      </c>
      <c r="D35" s="9" t="s">
        <v>31</v>
      </c>
      <c r="E35" s="9"/>
      <c r="F35" s="471" t="s">
        <v>73</v>
      </c>
      <c r="G35" s="471"/>
      <c r="H35" s="25"/>
      <c r="I35" s="9"/>
      <c r="J35" s="27" t="s">
        <v>61</v>
      </c>
      <c r="K35" s="9"/>
    </row>
    <row r="36" spans="1:11" ht="43.5" x14ac:dyDescent="0.2">
      <c r="A36" s="19"/>
      <c r="B36" s="26" t="s">
        <v>65</v>
      </c>
      <c r="C36" s="9">
        <v>2</v>
      </c>
      <c r="D36" s="9" t="s">
        <v>31</v>
      </c>
      <c r="E36" s="9"/>
      <c r="F36" s="9" t="s">
        <v>24</v>
      </c>
      <c r="G36" s="9" t="s">
        <v>25</v>
      </c>
      <c r="H36" s="25"/>
      <c r="I36" s="9"/>
      <c r="J36" s="27" t="s">
        <v>61</v>
      </c>
      <c r="K36" s="9"/>
    </row>
    <row r="37" spans="1:11" x14ac:dyDescent="0.2">
      <c r="A37" s="19"/>
      <c r="B37" s="24" t="s">
        <v>66</v>
      </c>
      <c r="C37" s="9"/>
      <c r="D37" s="9"/>
      <c r="E37" s="9"/>
      <c r="F37" s="9"/>
      <c r="G37" s="9"/>
      <c r="H37" s="25"/>
      <c r="I37" s="9"/>
      <c r="J37" s="27"/>
      <c r="K37" s="9"/>
    </row>
    <row r="38" spans="1:11" s="23" customFormat="1" ht="65.25" x14ac:dyDescent="0.2">
      <c r="A38" s="19">
        <v>4</v>
      </c>
      <c r="B38" s="24" t="s">
        <v>68</v>
      </c>
      <c r="C38" s="19"/>
      <c r="D38" s="19"/>
      <c r="E38" s="19"/>
      <c r="F38" s="19"/>
      <c r="G38" s="19"/>
      <c r="H38" s="22">
        <v>22400</v>
      </c>
      <c r="I38" s="19" t="s">
        <v>27</v>
      </c>
      <c r="J38" s="19" t="s">
        <v>74</v>
      </c>
      <c r="K38" s="19">
        <v>1</v>
      </c>
    </row>
    <row r="39" spans="1:11" ht="65.25" x14ac:dyDescent="0.2">
      <c r="A39" s="19"/>
      <c r="B39" s="26" t="s">
        <v>69</v>
      </c>
      <c r="C39" s="9"/>
      <c r="D39" s="9"/>
      <c r="E39" s="9"/>
      <c r="F39" s="9"/>
      <c r="G39" s="9"/>
      <c r="H39" s="25"/>
      <c r="I39" s="9"/>
      <c r="J39" s="9"/>
      <c r="K39" s="9"/>
    </row>
    <row r="40" spans="1:11" x14ac:dyDescent="0.2">
      <c r="A40" s="19"/>
      <c r="B40" s="26" t="s">
        <v>70</v>
      </c>
      <c r="C40" s="9"/>
      <c r="D40" s="9"/>
      <c r="E40" s="9"/>
      <c r="F40" s="9"/>
      <c r="G40" s="9"/>
      <c r="H40" s="25"/>
      <c r="I40" s="9"/>
      <c r="J40" s="9"/>
      <c r="K40" s="9"/>
    </row>
    <row r="41" spans="1:11" ht="43.5" x14ac:dyDescent="0.2">
      <c r="A41" s="19"/>
      <c r="B41" s="26" t="s">
        <v>50</v>
      </c>
      <c r="C41" s="9">
        <v>2</v>
      </c>
      <c r="D41" s="9" t="s">
        <v>31</v>
      </c>
      <c r="E41" s="9"/>
      <c r="F41" s="9" t="s">
        <v>24</v>
      </c>
      <c r="G41" s="9" t="s">
        <v>25</v>
      </c>
      <c r="H41" s="25">
        <v>3600</v>
      </c>
      <c r="I41" s="9"/>
      <c r="J41" s="27" t="s">
        <v>76</v>
      </c>
      <c r="K41" s="9"/>
    </row>
    <row r="42" spans="1:11" x14ac:dyDescent="0.2">
      <c r="A42" s="19"/>
      <c r="B42" s="26" t="s">
        <v>51</v>
      </c>
      <c r="C42" s="9">
        <v>2</v>
      </c>
      <c r="D42" s="9" t="s">
        <v>31</v>
      </c>
      <c r="E42" s="9"/>
      <c r="F42" s="471" t="s">
        <v>73</v>
      </c>
      <c r="G42" s="471"/>
      <c r="H42" s="25">
        <v>9600</v>
      </c>
      <c r="I42" s="9"/>
      <c r="J42" s="9" t="s">
        <v>77</v>
      </c>
      <c r="K42" s="9"/>
    </row>
    <row r="43" spans="1:11" x14ac:dyDescent="0.2">
      <c r="A43" s="19"/>
      <c r="B43" s="26" t="s">
        <v>71</v>
      </c>
      <c r="C43" s="9">
        <v>8</v>
      </c>
      <c r="D43" s="9" t="s">
        <v>75</v>
      </c>
      <c r="E43" s="9"/>
      <c r="F43" s="471" t="s">
        <v>73</v>
      </c>
      <c r="G43" s="471"/>
      <c r="H43" s="483">
        <v>9200</v>
      </c>
      <c r="I43" s="9"/>
      <c r="J43" s="9" t="s">
        <v>77</v>
      </c>
      <c r="K43" s="9"/>
    </row>
    <row r="44" spans="1:11" x14ac:dyDescent="0.2">
      <c r="A44" s="19"/>
      <c r="B44" s="26" t="s">
        <v>72</v>
      </c>
      <c r="C44" s="9">
        <v>9</v>
      </c>
      <c r="D44" s="9" t="s">
        <v>31</v>
      </c>
      <c r="E44" s="9"/>
      <c r="F44" s="9" t="s">
        <v>24</v>
      </c>
      <c r="G44" s="9" t="s">
        <v>25</v>
      </c>
      <c r="H44" s="484"/>
      <c r="I44" s="9"/>
      <c r="J44" s="9" t="s">
        <v>78</v>
      </c>
      <c r="K44" s="9"/>
    </row>
    <row r="45" spans="1:11" s="23" customFormat="1" x14ac:dyDescent="0.2">
      <c r="A45" s="19">
        <v>5</v>
      </c>
      <c r="B45" s="24" t="s">
        <v>79</v>
      </c>
      <c r="C45" s="19">
        <v>1</v>
      </c>
      <c r="D45" s="19" t="s">
        <v>82</v>
      </c>
      <c r="E45" s="19">
        <v>5</v>
      </c>
      <c r="F45" s="19" t="s">
        <v>83</v>
      </c>
      <c r="G45" s="19" t="s">
        <v>84</v>
      </c>
      <c r="H45" s="22">
        <v>35000</v>
      </c>
      <c r="I45" s="19" t="s">
        <v>27</v>
      </c>
      <c r="J45" s="19" t="s">
        <v>85</v>
      </c>
      <c r="K45" s="19">
        <v>1</v>
      </c>
    </row>
    <row r="46" spans="1:11" ht="43.5" x14ac:dyDescent="0.2">
      <c r="A46" s="19"/>
      <c r="B46" s="26" t="s">
        <v>80</v>
      </c>
      <c r="C46" s="9"/>
      <c r="D46" s="9"/>
      <c r="E46" s="9"/>
      <c r="F46" s="9"/>
      <c r="G46" s="9"/>
      <c r="H46" s="25"/>
      <c r="I46" s="9"/>
      <c r="J46" s="9"/>
      <c r="K46" s="9"/>
    </row>
    <row r="47" spans="1:11" ht="43.5" x14ac:dyDescent="0.2">
      <c r="A47" s="19"/>
      <c r="B47" s="26" t="s">
        <v>81</v>
      </c>
      <c r="C47" s="9">
        <v>1</v>
      </c>
      <c r="D47" s="9" t="s">
        <v>82</v>
      </c>
      <c r="E47" s="9">
        <v>5</v>
      </c>
      <c r="F47" s="9" t="s">
        <v>83</v>
      </c>
      <c r="G47" s="9" t="s">
        <v>84</v>
      </c>
      <c r="H47" s="25"/>
      <c r="I47" s="9"/>
      <c r="J47" s="9" t="s">
        <v>85</v>
      </c>
      <c r="K47" s="9"/>
    </row>
    <row r="48" spans="1:11" s="23" customFormat="1" ht="43.5" x14ac:dyDescent="0.2">
      <c r="A48" s="19">
        <v>6</v>
      </c>
      <c r="B48" s="24" t="s">
        <v>91</v>
      </c>
      <c r="C48" s="19">
        <v>2</v>
      </c>
      <c r="D48" s="19" t="s">
        <v>59</v>
      </c>
      <c r="E48" s="19"/>
      <c r="F48" s="19"/>
      <c r="G48" s="19"/>
      <c r="H48" s="22">
        <v>22300</v>
      </c>
      <c r="I48" s="19" t="s">
        <v>27</v>
      </c>
      <c r="J48" s="19" t="s">
        <v>28</v>
      </c>
      <c r="K48" s="19">
        <v>2</v>
      </c>
    </row>
    <row r="49" spans="1:11" ht="65.25" x14ac:dyDescent="0.2">
      <c r="A49" s="19"/>
      <c r="B49" s="26" t="s">
        <v>92</v>
      </c>
      <c r="C49" s="9"/>
      <c r="D49" s="9"/>
      <c r="E49" s="9"/>
      <c r="F49" s="9"/>
      <c r="G49" s="9"/>
      <c r="H49" s="25">
        <v>17000</v>
      </c>
      <c r="I49" s="9"/>
      <c r="J49" s="9"/>
      <c r="K49" s="9"/>
    </row>
    <row r="50" spans="1:11" ht="43.5" x14ac:dyDescent="0.2">
      <c r="A50" s="19"/>
      <c r="B50" s="26" t="s">
        <v>93</v>
      </c>
      <c r="C50" s="9"/>
      <c r="D50" s="9"/>
      <c r="E50" s="9"/>
      <c r="F50" s="9"/>
      <c r="G50" s="9"/>
      <c r="H50" s="25">
        <v>5300</v>
      </c>
      <c r="I50" s="9"/>
      <c r="J50" s="9"/>
      <c r="K50" s="9"/>
    </row>
    <row r="51" spans="1:11" x14ac:dyDescent="0.2">
      <c r="A51" s="19"/>
      <c r="B51" s="24" t="s">
        <v>86</v>
      </c>
      <c r="C51" s="9"/>
      <c r="D51" s="9"/>
      <c r="E51" s="9"/>
      <c r="F51" s="9"/>
      <c r="G51" s="9"/>
      <c r="H51" s="25"/>
      <c r="I51" s="9"/>
      <c r="J51" s="9"/>
      <c r="K51" s="9"/>
    </row>
    <row r="52" spans="1:11" s="23" customFormat="1" ht="43.5" x14ac:dyDescent="0.2">
      <c r="A52" s="19">
        <v>7</v>
      </c>
      <c r="B52" s="24" t="s">
        <v>87</v>
      </c>
      <c r="C52" s="19"/>
      <c r="D52" s="19"/>
      <c r="E52" s="19"/>
      <c r="F52" s="19" t="s">
        <v>24</v>
      </c>
      <c r="G52" s="19" t="s">
        <v>25</v>
      </c>
      <c r="H52" s="22">
        <v>10000</v>
      </c>
      <c r="I52" s="19" t="s">
        <v>27</v>
      </c>
      <c r="J52" s="19" t="s">
        <v>28</v>
      </c>
      <c r="K52" s="19">
        <v>4</v>
      </c>
    </row>
    <row r="53" spans="1:11" x14ac:dyDescent="0.2">
      <c r="A53" s="19"/>
      <c r="B53" s="26" t="s">
        <v>88</v>
      </c>
      <c r="C53" s="9"/>
      <c r="D53" s="9"/>
      <c r="E53" s="9"/>
      <c r="F53" s="9"/>
      <c r="G53" s="9"/>
      <c r="H53" s="25"/>
      <c r="I53" s="9"/>
      <c r="J53" s="9"/>
      <c r="K53" s="9"/>
    </row>
    <row r="54" spans="1:11" s="23" customFormat="1" x14ac:dyDescent="0.2">
      <c r="A54" s="19">
        <v>8</v>
      </c>
      <c r="B54" s="24" t="s">
        <v>89</v>
      </c>
      <c r="C54" s="19">
        <v>1</v>
      </c>
      <c r="D54" s="19" t="s">
        <v>31</v>
      </c>
      <c r="E54" s="19"/>
      <c r="F54" s="19" t="s">
        <v>24</v>
      </c>
      <c r="G54" s="19" t="s">
        <v>25</v>
      </c>
      <c r="H54" s="22">
        <v>20000</v>
      </c>
      <c r="I54" s="19" t="s">
        <v>27</v>
      </c>
      <c r="J54" s="19" t="s">
        <v>90</v>
      </c>
      <c r="K54" s="19">
        <v>4</v>
      </c>
    </row>
    <row r="55" spans="1:11" s="23" customFormat="1" x14ac:dyDescent="0.2">
      <c r="A55" s="19"/>
      <c r="B55" s="24" t="s">
        <v>99</v>
      </c>
      <c r="C55" s="19"/>
      <c r="D55" s="19"/>
      <c r="E55" s="19"/>
      <c r="F55" s="19"/>
      <c r="G55" s="19"/>
      <c r="H55" s="22"/>
      <c r="I55" s="19"/>
      <c r="J55" s="19"/>
      <c r="K55" s="19"/>
    </row>
    <row r="56" spans="1:11" s="23" customFormat="1" ht="43.5" x14ac:dyDescent="0.2">
      <c r="A56" s="19">
        <v>9</v>
      </c>
      <c r="B56" s="24" t="s">
        <v>100</v>
      </c>
      <c r="C56" s="19"/>
      <c r="D56" s="19"/>
      <c r="E56" s="19"/>
      <c r="F56" s="19"/>
      <c r="G56" s="19"/>
      <c r="H56" s="22"/>
      <c r="I56" s="19"/>
      <c r="J56" s="19"/>
      <c r="K56" s="19"/>
    </row>
    <row r="57" spans="1:11" s="23" customFormat="1" ht="65.25" x14ac:dyDescent="0.2">
      <c r="A57" s="19"/>
      <c r="B57" s="26" t="s">
        <v>101</v>
      </c>
      <c r="C57" s="19">
        <v>130</v>
      </c>
      <c r="D57" s="19" t="s">
        <v>102</v>
      </c>
      <c r="E57" s="19"/>
      <c r="F57" s="19" t="s">
        <v>24</v>
      </c>
      <c r="G57" s="19" t="s">
        <v>25</v>
      </c>
      <c r="H57" s="22">
        <v>243600</v>
      </c>
      <c r="I57" s="19" t="s">
        <v>103</v>
      </c>
      <c r="J57" s="19" t="s">
        <v>105</v>
      </c>
      <c r="K57" s="19">
        <v>1</v>
      </c>
    </row>
    <row r="58" spans="1:11" x14ac:dyDescent="0.2">
      <c r="A58" s="19"/>
      <c r="B58" s="28" t="s">
        <v>94</v>
      </c>
      <c r="C58" s="9"/>
      <c r="D58" s="9"/>
      <c r="E58" s="9"/>
      <c r="F58" s="9"/>
      <c r="G58" s="9"/>
      <c r="H58" s="25"/>
      <c r="I58" s="9"/>
      <c r="J58" s="9"/>
      <c r="K58" s="9"/>
    </row>
    <row r="59" spans="1:11" s="23" customFormat="1" x14ac:dyDescent="0.2">
      <c r="A59" s="19">
        <v>10</v>
      </c>
      <c r="B59" s="24" t="s">
        <v>95</v>
      </c>
      <c r="C59" s="19"/>
      <c r="D59" s="19"/>
      <c r="E59" s="19"/>
      <c r="F59" s="19" t="s">
        <v>24</v>
      </c>
      <c r="G59" s="19" t="s">
        <v>25</v>
      </c>
      <c r="H59" s="22">
        <v>267100</v>
      </c>
      <c r="I59" s="19" t="s">
        <v>96</v>
      </c>
      <c r="J59" s="19" t="s">
        <v>90</v>
      </c>
      <c r="K59" s="19">
        <v>1</v>
      </c>
    </row>
    <row r="60" spans="1:11" x14ac:dyDescent="0.2">
      <c r="C60" s="14"/>
      <c r="D60" s="14"/>
      <c r="E60" s="14"/>
      <c r="F60" s="14"/>
      <c r="G60" s="14"/>
      <c r="H60" s="17"/>
      <c r="I60" s="14"/>
      <c r="J60" s="14"/>
      <c r="K60" s="14"/>
    </row>
    <row r="61" spans="1:11" x14ac:dyDescent="0.2">
      <c r="C61" s="14"/>
      <c r="D61" s="14"/>
      <c r="E61" s="14"/>
      <c r="F61" s="14"/>
      <c r="G61" s="14"/>
      <c r="H61" s="17"/>
      <c r="I61" s="14"/>
      <c r="J61" s="14"/>
      <c r="K61" s="14"/>
    </row>
    <row r="62" spans="1:11" x14ac:dyDescent="0.2">
      <c r="C62" s="14"/>
      <c r="D62" s="14"/>
      <c r="E62" s="14"/>
      <c r="F62" s="14"/>
      <c r="G62" s="14"/>
      <c r="H62" s="17"/>
      <c r="I62" s="14"/>
      <c r="J62" s="14"/>
      <c r="K62" s="14"/>
    </row>
    <row r="63" spans="1:11" x14ac:dyDescent="0.2">
      <c r="C63" s="14"/>
      <c r="D63" s="14"/>
      <c r="E63" s="14"/>
      <c r="F63" s="14"/>
      <c r="G63" s="14"/>
      <c r="H63" s="17"/>
      <c r="I63" s="14"/>
      <c r="J63" s="14"/>
      <c r="K63" s="14"/>
    </row>
    <row r="64" spans="1:11" x14ac:dyDescent="0.2">
      <c r="C64" s="14"/>
      <c r="D64" s="14"/>
      <c r="E64" s="14"/>
      <c r="F64" s="14"/>
      <c r="G64" s="14"/>
      <c r="H64" s="17"/>
      <c r="I64" s="14"/>
      <c r="J64" s="14"/>
      <c r="K64" s="14"/>
    </row>
    <row r="65" spans="3:11" x14ac:dyDescent="0.2">
      <c r="C65" s="14"/>
      <c r="D65" s="14"/>
      <c r="E65" s="14"/>
      <c r="F65" s="14"/>
      <c r="G65" s="14"/>
      <c r="H65" s="17"/>
      <c r="I65" s="14"/>
      <c r="J65" s="14"/>
      <c r="K65" s="14"/>
    </row>
    <row r="66" spans="3:11" x14ac:dyDescent="0.2">
      <c r="C66" s="14"/>
      <c r="D66" s="14"/>
      <c r="E66" s="14"/>
      <c r="F66" s="14"/>
      <c r="G66" s="14"/>
      <c r="H66" s="17"/>
      <c r="I66" s="14"/>
      <c r="J66" s="14"/>
      <c r="K66" s="14"/>
    </row>
    <row r="67" spans="3:11" x14ac:dyDescent="0.2">
      <c r="C67" s="14"/>
      <c r="D67" s="14"/>
      <c r="E67" s="14"/>
      <c r="F67" s="14"/>
      <c r="G67" s="14"/>
      <c r="H67" s="17"/>
      <c r="I67" s="14"/>
      <c r="J67" s="14"/>
      <c r="K67" s="14"/>
    </row>
    <row r="68" spans="3:11" x14ac:dyDescent="0.2">
      <c r="C68" s="14"/>
      <c r="D68" s="14"/>
      <c r="E68" s="14"/>
      <c r="F68" s="14"/>
      <c r="G68" s="14"/>
      <c r="H68" s="17"/>
      <c r="I68" s="14"/>
      <c r="J68" s="14"/>
      <c r="K68" s="14"/>
    </row>
    <row r="69" spans="3:11" x14ac:dyDescent="0.2">
      <c r="C69" s="14"/>
      <c r="D69" s="14"/>
      <c r="E69" s="14"/>
      <c r="F69" s="14"/>
      <c r="G69" s="14"/>
      <c r="H69" s="17"/>
      <c r="I69" s="14"/>
      <c r="J69" s="14"/>
      <c r="K69" s="14"/>
    </row>
    <row r="70" spans="3:11" x14ac:dyDescent="0.2">
      <c r="C70" s="14"/>
      <c r="D70" s="14"/>
      <c r="E70" s="14"/>
      <c r="F70" s="14"/>
      <c r="G70" s="14"/>
      <c r="H70" s="17"/>
      <c r="I70" s="14"/>
      <c r="J70" s="14"/>
      <c r="K70" s="14"/>
    </row>
    <row r="71" spans="3:11" x14ac:dyDescent="0.2">
      <c r="C71" s="14"/>
      <c r="D71" s="14"/>
      <c r="E71" s="14"/>
      <c r="F71" s="14"/>
      <c r="G71" s="14"/>
      <c r="H71" s="17"/>
      <c r="I71" s="14"/>
      <c r="J71" s="14"/>
      <c r="K71" s="14"/>
    </row>
    <row r="72" spans="3:11" x14ac:dyDescent="0.2">
      <c r="C72" s="14"/>
      <c r="D72" s="14"/>
      <c r="E72" s="14"/>
      <c r="F72" s="14"/>
      <c r="G72" s="14"/>
      <c r="H72" s="17"/>
      <c r="I72" s="14"/>
      <c r="J72" s="14"/>
      <c r="K72" s="14"/>
    </row>
    <row r="73" spans="3:11" x14ac:dyDescent="0.2">
      <c r="C73" s="14"/>
      <c r="D73" s="14"/>
      <c r="E73" s="14"/>
      <c r="F73" s="14"/>
      <c r="G73" s="14"/>
      <c r="H73" s="17"/>
      <c r="I73" s="14"/>
      <c r="J73" s="14"/>
      <c r="K73" s="14"/>
    </row>
    <row r="74" spans="3:11" x14ac:dyDescent="0.2">
      <c r="C74" s="14"/>
      <c r="D74" s="14"/>
      <c r="E74" s="14"/>
      <c r="F74" s="14"/>
      <c r="G74" s="14"/>
      <c r="H74" s="17"/>
      <c r="I74" s="14"/>
      <c r="J74" s="14"/>
      <c r="K74" s="14"/>
    </row>
    <row r="75" spans="3:11" x14ac:dyDescent="0.2">
      <c r="C75" s="14"/>
      <c r="D75" s="14"/>
      <c r="E75" s="14"/>
      <c r="F75" s="14"/>
      <c r="G75" s="14"/>
      <c r="H75" s="17"/>
      <c r="I75" s="14"/>
      <c r="J75" s="14"/>
      <c r="K75" s="14"/>
    </row>
    <row r="76" spans="3:11" x14ac:dyDescent="0.2">
      <c r="C76" s="14"/>
      <c r="D76" s="14"/>
      <c r="E76" s="14"/>
      <c r="F76" s="14"/>
      <c r="G76" s="14"/>
      <c r="H76" s="17"/>
      <c r="I76" s="14"/>
      <c r="J76" s="14"/>
      <c r="K76" s="14"/>
    </row>
    <row r="77" spans="3:11" x14ac:dyDescent="0.2">
      <c r="C77" s="14"/>
      <c r="D77" s="14"/>
      <c r="E77" s="14"/>
      <c r="F77" s="14"/>
      <c r="G77" s="14"/>
      <c r="H77" s="14"/>
      <c r="I77" s="14"/>
      <c r="J77" s="14"/>
      <c r="K77" s="14"/>
    </row>
    <row r="78" spans="3:11" x14ac:dyDescent="0.2">
      <c r="C78" s="14"/>
      <c r="D78" s="14"/>
      <c r="E78" s="14"/>
      <c r="F78" s="14"/>
      <c r="G78" s="14"/>
      <c r="H78" s="14"/>
      <c r="I78" s="14"/>
      <c r="J78" s="14"/>
      <c r="K78" s="14"/>
    </row>
    <row r="79" spans="3:11" x14ac:dyDescent="0.2">
      <c r="C79" s="14"/>
      <c r="D79" s="14"/>
      <c r="E79" s="14"/>
      <c r="F79" s="14"/>
      <c r="G79" s="14"/>
      <c r="H79" s="14"/>
      <c r="I79" s="14"/>
      <c r="J79" s="14"/>
      <c r="K79" s="14"/>
    </row>
    <row r="80" spans="3:11" x14ac:dyDescent="0.2">
      <c r="C80" s="14"/>
      <c r="D80" s="14"/>
      <c r="E80" s="14"/>
      <c r="F80" s="14"/>
      <c r="G80" s="14"/>
      <c r="H80" s="14"/>
      <c r="I80" s="14"/>
      <c r="J80" s="14"/>
      <c r="K80" s="14"/>
    </row>
    <row r="81" spans="3:11" x14ac:dyDescent="0.2">
      <c r="C81" s="14"/>
      <c r="D81" s="14"/>
      <c r="E81" s="14"/>
      <c r="F81" s="14"/>
      <c r="G81" s="14"/>
      <c r="H81" s="14"/>
      <c r="I81" s="14"/>
      <c r="J81" s="14"/>
      <c r="K81" s="14"/>
    </row>
    <row r="82" spans="3:11" x14ac:dyDescent="0.2">
      <c r="C82" s="14"/>
      <c r="D82" s="14"/>
      <c r="E82" s="14"/>
      <c r="F82" s="14"/>
      <c r="G82" s="14"/>
      <c r="H82" s="14"/>
      <c r="I82" s="14"/>
      <c r="J82" s="14"/>
      <c r="K82" s="14"/>
    </row>
    <row r="83" spans="3:11" x14ac:dyDescent="0.2">
      <c r="C83" s="14"/>
      <c r="D83" s="14"/>
      <c r="E83" s="14"/>
      <c r="F83" s="14"/>
      <c r="G83" s="14"/>
      <c r="H83" s="14"/>
      <c r="I83" s="14"/>
      <c r="J83" s="14"/>
      <c r="K83" s="14"/>
    </row>
    <row r="84" spans="3:11" x14ac:dyDescent="0.2">
      <c r="C84" s="14"/>
      <c r="D84" s="14"/>
      <c r="E84" s="14"/>
      <c r="F84" s="14"/>
      <c r="G84" s="14"/>
      <c r="H84" s="14"/>
      <c r="I84" s="14"/>
      <c r="J84" s="14"/>
      <c r="K84" s="14"/>
    </row>
    <row r="85" spans="3:11" x14ac:dyDescent="0.2">
      <c r="C85" s="14"/>
      <c r="D85" s="14"/>
      <c r="E85" s="14"/>
      <c r="F85" s="14"/>
      <c r="G85" s="14"/>
      <c r="H85" s="14"/>
      <c r="I85" s="14"/>
      <c r="J85" s="14"/>
      <c r="K85" s="14"/>
    </row>
    <row r="86" spans="3:11" x14ac:dyDescent="0.2">
      <c r="C86" s="14"/>
      <c r="D86" s="14"/>
      <c r="E86" s="14"/>
      <c r="F86" s="14"/>
      <c r="G86" s="14"/>
      <c r="H86" s="14"/>
      <c r="I86" s="14"/>
      <c r="J86" s="14"/>
      <c r="K86" s="14"/>
    </row>
    <row r="87" spans="3:11" x14ac:dyDescent="0.2">
      <c r="C87" s="14"/>
      <c r="D87" s="14"/>
      <c r="E87" s="14"/>
      <c r="F87" s="14"/>
      <c r="G87" s="14"/>
      <c r="H87" s="14"/>
      <c r="I87" s="14"/>
      <c r="J87" s="14"/>
      <c r="K87" s="14"/>
    </row>
    <row r="88" spans="3:11" x14ac:dyDescent="0.2">
      <c r="C88" s="14"/>
      <c r="D88" s="14"/>
      <c r="E88" s="14"/>
      <c r="F88" s="14"/>
      <c r="G88" s="14"/>
      <c r="H88" s="14"/>
      <c r="I88" s="14"/>
      <c r="J88" s="14"/>
      <c r="K88" s="14"/>
    </row>
    <row r="89" spans="3:11" x14ac:dyDescent="0.2">
      <c r="C89" s="14"/>
      <c r="D89" s="14"/>
      <c r="E89" s="14"/>
      <c r="F89" s="14"/>
      <c r="G89" s="14"/>
      <c r="H89" s="14"/>
      <c r="I89" s="14"/>
      <c r="J89" s="14"/>
      <c r="K89" s="14"/>
    </row>
    <row r="90" spans="3:11" x14ac:dyDescent="0.2">
      <c r="C90" s="14"/>
      <c r="D90" s="14"/>
      <c r="E90" s="14"/>
      <c r="F90" s="14"/>
      <c r="G90" s="14"/>
      <c r="H90" s="14"/>
      <c r="I90" s="14"/>
      <c r="J90" s="14"/>
      <c r="K90" s="14"/>
    </row>
    <row r="91" spans="3:11" x14ac:dyDescent="0.2">
      <c r="C91" s="14"/>
      <c r="D91" s="14"/>
      <c r="E91" s="14"/>
      <c r="F91" s="14"/>
      <c r="G91" s="14"/>
      <c r="H91" s="14"/>
      <c r="I91" s="14"/>
      <c r="J91" s="14"/>
      <c r="K91" s="14"/>
    </row>
    <row r="92" spans="3:11" x14ac:dyDescent="0.2">
      <c r="C92" s="14"/>
      <c r="D92" s="14"/>
      <c r="E92" s="14"/>
      <c r="F92" s="14"/>
      <c r="G92" s="14"/>
      <c r="H92" s="14"/>
      <c r="I92" s="14"/>
      <c r="J92" s="14"/>
      <c r="K92" s="14"/>
    </row>
    <row r="93" spans="3:11" x14ac:dyDescent="0.2">
      <c r="C93" s="14"/>
      <c r="D93" s="14"/>
      <c r="E93" s="14"/>
      <c r="F93" s="14"/>
      <c r="G93" s="14"/>
      <c r="H93" s="14"/>
      <c r="I93" s="14"/>
      <c r="J93" s="14"/>
      <c r="K93" s="14"/>
    </row>
    <row r="94" spans="3:11" x14ac:dyDescent="0.2">
      <c r="C94" s="14"/>
      <c r="D94" s="14"/>
      <c r="E94" s="14"/>
      <c r="F94" s="14"/>
      <c r="G94" s="14"/>
      <c r="H94" s="14"/>
      <c r="I94" s="14"/>
      <c r="J94" s="14"/>
      <c r="K94" s="14"/>
    </row>
    <row r="95" spans="3:11" x14ac:dyDescent="0.2">
      <c r="C95" s="14"/>
      <c r="D95" s="14"/>
      <c r="E95" s="14"/>
      <c r="F95" s="14"/>
      <c r="G95" s="14"/>
      <c r="H95" s="14"/>
      <c r="I95" s="14"/>
      <c r="J95" s="14"/>
      <c r="K95" s="14"/>
    </row>
    <row r="96" spans="3:11" x14ac:dyDescent="0.2">
      <c r="C96" s="14"/>
      <c r="D96" s="14"/>
      <c r="E96" s="14"/>
      <c r="F96" s="14"/>
      <c r="G96" s="14"/>
      <c r="H96" s="14"/>
      <c r="I96" s="14"/>
      <c r="J96" s="14"/>
      <c r="K96" s="14"/>
    </row>
    <row r="97" spans="3:11" x14ac:dyDescent="0.2">
      <c r="C97" s="14"/>
      <c r="D97" s="14"/>
      <c r="E97" s="14"/>
      <c r="F97" s="14"/>
      <c r="G97" s="14"/>
      <c r="H97" s="14"/>
      <c r="I97" s="14"/>
      <c r="J97" s="14"/>
      <c r="K97" s="14"/>
    </row>
    <row r="98" spans="3:11" x14ac:dyDescent="0.2">
      <c r="C98" s="14"/>
      <c r="D98" s="14"/>
      <c r="E98" s="14"/>
      <c r="F98" s="14"/>
      <c r="G98" s="14"/>
      <c r="H98" s="14"/>
      <c r="I98" s="14"/>
      <c r="J98" s="14"/>
      <c r="K98" s="14"/>
    </row>
    <row r="99" spans="3:11" x14ac:dyDescent="0.2">
      <c r="C99" s="14"/>
      <c r="D99" s="14"/>
      <c r="E99" s="14"/>
      <c r="F99" s="14"/>
      <c r="G99" s="14"/>
      <c r="H99" s="14"/>
      <c r="I99" s="14"/>
      <c r="J99" s="14"/>
      <c r="K99" s="14"/>
    </row>
    <row r="100" spans="3:11" x14ac:dyDescent="0.2">
      <c r="C100" s="14"/>
      <c r="D100" s="14"/>
      <c r="E100" s="14"/>
      <c r="F100" s="14"/>
      <c r="G100" s="14"/>
      <c r="H100" s="14"/>
      <c r="I100" s="14"/>
      <c r="J100" s="14"/>
      <c r="K100" s="14"/>
    </row>
    <row r="101" spans="3:11" x14ac:dyDescent="0.2">
      <c r="C101" s="14"/>
      <c r="D101" s="14"/>
      <c r="E101" s="14"/>
      <c r="F101" s="14"/>
      <c r="G101" s="14"/>
      <c r="H101" s="14"/>
      <c r="I101" s="14"/>
      <c r="J101" s="14"/>
      <c r="K101" s="14"/>
    </row>
    <row r="102" spans="3:11" x14ac:dyDescent="0.2">
      <c r="C102" s="14"/>
      <c r="D102" s="14"/>
      <c r="E102" s="14"/>
      <c r="F102" s="14"/>
      <c r="G102" s="14"/>
      <c r="H102" s="14"/>
      <c r="I102" s="14"/>
      <c r="J102" s="14"/>
      <c r="K102" s="14"/>
    </row>
    <row r="103" spans="3:11" x14ac:dyDescent="0.2">
      <c r="C103" s="14"/>
      <c r="D103" s="14"/>
      <c r="E103" s="14"/>
      <c r="F103" s="14"/>
      <c r="G103" s="14"/>
      <c r="H103" s="14"/>
      <c r="I103" s="14"/>
      <c r="J103" s="14"/>
      <c r="K103" s="14"/>
    </row>
    <row r="104" spans="3:11" x14ac:dyDescent="0.2">
      <c r="C104" s="14"/>
      <c r="D104" s="14"/>
      <c r="E104" s="14"/>
      <c r="F104" s="14"/>
      <c r="G104" s="14"/>
      <c r="H104" s="14"/>
      <c r="I104" s="14"/>
      <c r="J104" s="14"/>
      <c r="K104" s="14"/>
    </row>
    <row r="105" spans="3:11" x14ac:dyDescent="0.2">
      <c r="C105" s="14"/>
      <c r="D105" s="14"/>
      <c r="E105" s="14"/>
      <c r="F105" s="14"/>
      <c r="G105" s="14"/>
      <c r="H105" s="14"/>
      <c r="I105" s="14"/>
      <c r="J105" s="14"/>
      <c r="K105" s="14"/>
    </row>
    <row r="106" spans="3:11" x14ac:dyDescent="0.2">
      <c r="C106" s="14"/>
      <c r="D106" s="14"/>
      <c r="E106" s="14"/>
      <c r="F106" s="14"/>
      <c r="G106" s="14"/>
      <c r="H106" s="14"/>
      <c r="I106" s="14"/>
      <c r="J106" s="14"/>
      <c r="K106" s="14"/>
    </row>
    <row r="107" spans="3:11" x14ac:dyDescent="0.2">
      <c r="C107" s="14"/>
      <c r="D107" s="14"/>
      <c r="E107" s="14"/>
      <c r="F107" s="14"/>
      <c r="G107" s="14"/>
      <c r="H107" s="14"/>
      <c r="I107" s="14"/>
      <c r="J107" s="14"/>
      <c r="K107" s="14"/>
    </row>
    <row r="108" spans="3:11" x14ac:dyDescent="0.2">
      <c r="C108" s="14"/>
      <c r="D108" s="14"/>
      <c r="E108" s="14"/>
      <c r="F108" s="14"/>
      <c r="G108" s="14"/>
      <c r="H108" s="14"/>
      <c r="I108" s="14"/>
      <c r="J108" s="14"/>
      <c r="K108" s="14"/>
    </row>
    <row r="109" spans="3:11" x14ac:dyDescent="0.2">
      <c r="C109" s="14"/>
      <c r="D109" s="14"/>
      <c r="E109" s="14"/>
      <c r="F109" s="14"/>
      <c r="G109" s="14"/>
      <c r="H109" s="14"/>
      <c r="I109" s="14"/>
      <c r="J109" s="14"/>
      <c r="K109" s="14"/>
    </row>
    <row r="110" spans="3:11" x14ac:dyDescent="0.2">
      <c r="C110" s="14"/>
      <c r="D110" s="14"/>
      <c r="E110" s="14"/>
      <c r="F110" s="14"/>
      <c r="G110" s="14"/>
      <c r="H110" s="14"/>
      <c r="I110" s="14"/>
      <c r="J110" s="14"/>
      <c r="K110" s="14"/>
    </row>
    <row r="111" spans="3:11" x14ac:dyDescent="0.2">
      <c r="C111" s="14"/>
      <c r="D111" s="14"/>
      <c r="E111" s="14"/>
      <c r="F111" s="14"/>
      <c r="G111" s="14"/>
      <c r="H111" s="14"/>
      <c r="I111" s="14"/>
      <c r="J111" s="14"/>
      <c r="K111" s="14"/>
    </row>
    <row r="112" spans="3:11" x14ac:dyDescent="0.2">
      <c r="C112" s="14"/>
      <c r="D112" s="14"/>
      <c r="E112" s="14"/>
      <c r="F112" s="14"/>
      <c r="G112" s="14"/>
      <c r="H112" s="14"/>
      <c r="I112" s="14"/>
      <c r="J112" s="14"/>
      <c r="K112" s="14"/>
    </row>
    <row r="113" spans="3:11" x14ac:dyDescent="0.2">
      <c r="C113" s="14"/>
      <c r="D113" s="14"/>
      <c r="E113" s="14"/>
      <c r="F113" s="14"/>
      <c r="G113" s="14"/>
      <c r="H113" s="14"/>
      <c r="I113" s="14"/>
      <c r="J113" s="14"/>
      <c r="K113" s="14"/>
    </row>
    <row r="114" spans="3:11" x14ac:dyDescent="0.2">
      <c r="C114" s="14"/>
      <c r="D114" s="14"/>
      <c r="E114" s="14"/>
      <c r="F114" s="14"/>
      <c r="G114" s="14"/>
      <c r="H114" s="14"/>
      <c r="I114" s="14"/>
      <c r="J114" s="14"/>
      <c r="K114" s="14"/>
    </row>
    <row r="115" spans="3:11" x14ac:dyDescent="0.2">
      <c r="C115" s="14"/>
      <c r="D115" s="14"/>
      <c r="E115" s="14"/>
      <c r="F115" s="14"/>
      <c r="G115" s="14"/>
      <c r="H115" s="14"/>
      <c r="I115" s="14"/>
      <c r="J115" s="14"/>
      <c r="K115" s="14"/>
    </row>
    <row r="116" spans="3:11" x14ac:dyDescent="0.2">
      <c r="C116" s="14"/>
      <c r="D116" s="14"/>
      <c r="E116" s="14"/>
      <c r="F116" s="14"/>
      <c r="G116" s="14"/>
      <c r="H116" s="14"/>
      <c r="I116" s="14"/>
      <c r="J116" s="14"/>
      <c r="K116" s="14"/>
    </row>
    <row r="117" spans="3:11" x14ac:dyDescent="0.2">
      <c r="C117" s="14"/>
      <c r="D117" s="14"/>
      <c r="E117" s="14"/>
      <c r="F117" s="14"/>
      <c r="G117" s="14"/>
      <c r="H117" s="14"/>
      <c r="I117" s="14"/>
      <c r="J117" s="14"/>
      <c r="K117" s="14"/>
    </row>
    <row r="118" spans="3:11" x14ac:dyDescent="0.2">
      <c r="C118" s="14"/>
      <c r="D118" s="14"/>
      <c r="E118" s="14"/>
      <c r="F118" s="14"/>
      <c r="G118" s="14"/>
      <c r="H118" s="14"/>
      <c r="I118" s="14"/>
      <c r="J118" s="14"/>
      <c r="K118" s="14"/>
    </row>
    <row r="119" spans="3:11" x14ac:dyDescent="0.2">
      <c r="C119" s="14"/>
      <c r="D119" s="14"/>
      <c r="E119" s="14"/>
      <c r="F119" s="14"/>
      <c r="G119" s="14"/>
      <c r="H119" s="14"/>
      <c r="I119" s="14"/>
      <c r="J119" s="14"/>
      <c r="K119" s="14"/>
    </row>
    <row r="120" spans="3:11" x14ac:dyDescent="0.2">
      <c r="C120" s="14"/>
      <c r="D120" s="14"/>
      <c r="E120" s="14"/>
      <c r="F120" s="14"/>
      <c r="G120" s="14"/>
      <c r="H120" s="14"/>
      <c r="I120" s="14"/>
      <c r="J120" s="14"/>
      <c r="K120" s="14"/>
    </row>
    <row r="121" spans="3:11" x14ac:dyDescent="0.2">
      <c r="C121" s="14"/>
      <c r="D121" s="14"/>
      <c r="E121" s="14"/>
      <c r="F121" s="14"/>
      <c r="G121" s="14"/>
      <c r="H121" s="14"/>
      <c r="I121" s="14"/>
      <c r="J121" s="14"/>
      <c r="K121" s="14"/>
    </row>
    <row r="122" spans="3:11" x14ac:dyDescent="0.2">
      <c r="C122" s="14"/>
      <c r="D122" s="14"/>
      <c r="E122" s="14"/>
      <c r="F122" s="14"/>
      <c r="G122" s="14"/>
      <c r="H122" s="14"/>
      <c r="I122" s="14"/>
      <c r="J122" s="14"/>
      <c r="K122" s="14"/>
    </row>
    <row r="123" spans="3:11" x14ac:dyDescent="0.2">
      <c r="C123" s="14"/>
      <c r="D123" s="14"/>
      <c r="E123" s="14"/>
      <c r="F123" s="14"/>
      <c r="G123" s="14"/>
      <c r="H123" s="14"/>
      <c r="I123" s="14"/>
      <c r="J123" s="14"/>
      <c r="K123" s="14"/>
    </row>
    <row r="124" spans="3:11" x14ac:dyDescent="0.2">
      <c r="C124" s="14"/>
      <c r="D124" s="14"/>
      <c r="E124" s="14"/>
      <c r="F124" s="14"/>
      <c r="G124" s="14"/>
      <c r="H124" s="14"/>
      <c r="I124" s="14"/>
      <c r="J124" s="14"/>
      <c r="K124" s="14"/>
    </row>
    <row r="125" spans="3:11" x14ac:dyDescent="0.2">
      <c r="C125" s="14"/>
      <c r="D125" s="14"/>
      <c r="E125" s="14"/>
      <c r="F125" s="14"/>
      <c r="G125" s="14"/>
      <c r="H125" s="14"/>
      <c r="I125" s="14"/>
      <c r="J125" s="14"/>
      <c r="K125" s="14"/>
    </row>
    <row r="126" spans="3:11" x14ac:dyDescent="0.2">
      <c r="C126" s="14"/>
      <c r="D126" s="14"/>
      <c r="E126" s="14"/>
      <c r="F126" s="14"/>
      <c r="G126" s="14"/>
      <c r="H126" s="14"/>
      <c r="I126" s="14"/>
      <c r="J126" s="14"/>
      <c r="K126" s="14"/>
    </row>
    <row r="127" spans="3:11" x14ac:dyDescent="0.2">
      <c r="C127" s="14"/>
      <c r="D127" s="14"/>
      <c r="E127" s="14"/>
      <c r="F127" s="14"/>
      <c r="G127" s="14"/>
      <c r="H127" s="14"/>
      <c r="I127" s="14"/>
      <c r="J127" s="14"/>
      <c r="K127" s="14"/>
    </row>
    <row r="128" spans="3:11" x14ac:dyDescent="0.2">
      <c r="C128" s="14"/>
      <c r="D128" s="14"/>
      <c r="E128" s="14"/>
      <c r="F128" s="14"/>
      <c r="G128" s="14"/>
      <c r="H128" s="14"/>
      <c r="I128" s="14"/>
      <c r="J128" s="14"/>
      <c r="K128" s="14"/>
    </row>
    <row r="129" spans="3:11" x14ac:dyDescent="0.2">
      <c r="C129" s="14"/>
      <c r="D129" s="14"/>
      <c r="E129" s="14"/>
      <c r="F129" s="14"/>
      <c r="G129" s="14"/>
      <c r="H129" s="14"/>
      <c r="I129" s="14"/>
      <c r="J129" s="14"/>
      <c r="K129" s="14"/>
    </row>
    <row r="130" spans="3:11" x14ac:dyDescent="0.2">
      <c r="C130" s="14"/>
      <c r="D130" s="14"/>
      <c r="E130" s="14"/>
      <c r="F130" s="14"/>
      <c r="G130" s="14"/>
      <c r="H130" s="14"/>
      <c r="I130" s="14"/>
      <c r="J130" s="14"/>
      <c r="K130" s="14"/>
    </row>
    <row r="131" spans="3:11" x14ac:dyDescent="0.2">
      <c r="C131" s="14"/>
      <c r="D131" s="14"/>
      <c r="E131" s="14"/>
      <c r="F131" s="14"/>
      <c r="G131" s="14"/>
      <c r="H131" s="14"/>
      <c r="I131" s="14"/>
      <c r="J131" s="14"/>
      <c r="K131" s="14"/>
    </row>
    <row r="132" spans="3:11" x14ac:dyDescent="0.2">
      <c r="C132" s="14"/>
      <c r="D132" s="14"/>
      <c r="E132" s="14"/>
      <c r="F132" s="14"/>
      <c r="G132" s="14"/>
      <c r="H132" s="14"/>
      <c r="I132" s="14"/>
      <c r="J132" s="14"/>
      <c r="K132" s="14"/>
    </row>
    <row r="133" spans="3:11" x14ac:dyDescent="0.2">
      <c r="C133" s="14"/>
      <c r="D133" s="14"/>
      <c r="E133" s="14"/>
      <c r="F133" s="14"/>
      <c r="G133" s="14"/>
      <c r="H133" s="14"/>
      <c r="I133" s="14"/>
      <c r="J133" s="14"/>
      <c r="K133" s="14"/>
    </row>
    <row r="134" spans="3:11" x14ac:dyDescent="0.2">
      <c r="C134" s="14"/>
      <c r="D134" s="14"/>
      <c r="E134" s="14"/>
      <c r="F134" s="14"/>
      <c r="G134" s="14"/>
      <c r="H134" s="14"/>
      <c r="I134" s="14"/>
      <c r="J134" s="14"/>
      <c r="K134" s="14"/>
    </row>
    <row r="135" spans="3:11" x14ac:dyDescent="0.2">
      <c r="C135" s="14"/>
      <c r="D135" s="14"/>
      <c r="E135" s="14"/>
      <c r="F135" s="14"/>
      <c r="G135" s="14"/>
      <c r="H135" s="14"/>
      <c r="I135" s="14"/>
      <c r="J135" s="14"/>
      <c r="K135" s="14"/>
    </row>
    <row r="136" spans="3:11" x14ac:dyDescent="0.2">
      <c r="C136" s="14"/>
      <c r="D136" s="14"/>
      <c r="E136" s="14"/>
      <c r="F136" s="14"/>
      <c r="G136" s="14"/>
      <c r="H136" s="14"/>
      <c r="I136" s="14"/>
      <c r="J136" s="14"/>
      <c r="K136" s="14"/>
    </row>
    <row r="137" spans="3:11" x14ac:dyDescent="0.2">
      <c r="C137" s="14"/>
      <c r="D137" s="14"/>
      <c r="E137" s="14"/>
      <c r="F137" s="14"/>
      <c r="G137" s="14"/>
      <c r="H137" s="14"/>
      <c r="I137" s="14"/>
      <c r="J137" s="14"/>
      <c r="K137" s="14"/>
    </row>
    <row r="138" spans="3:11" x14ac:dyDescent="0.2">
      <c r="C138" s="14"/>
      <c r="D138" s="14"/>
      <c r="E138" s="14"/>
      <c r="F138" s="14"/>
      <c r="G138" s="14"/>
      <c r="H138" s="14"/>
      <c r="I138" s="14"/>
      <c r="J138" s="14"/>
      <c r="K138" s="14"/>
    </row>
    <row r="139" spans="3:11" x14ac:dyDescent="0.2">
      <c r="C139" s="14"/>
      <c r="D139" s="14"/>
      <c r="E139" s="14"/>
      <c r="F139" s="14"/>
      <c r="G139" s="14"/>
      <c r="H139" s="14"/>
      <c r="I139" s="14"/>
      <c r="J139" s="14"/>
      <c r="K139" s="14"/>
    </row>
    <row r="140" spans="3:11" x14ac:dyDescent="0.2">
      <c r="C140" s="14"/>
      <c r="D140" s="14"/>
      <c r="E140" s="14"/>
      <c r="F140" s="14"/>
      <c r="G140" s="14"/>
      <c r="H140" s="14"/>
      <c r="I140" s="14"/>
      <c r="J140" s="14"/>
      <c r="K140" s="14"/>
    </row>
    <row r="141" spans="3:11" x14ac:dyDescent="0.2">
      <c r="C141" s="14"/>
      <c r="D141" s="14"/>
      <c r="E141" s="14"/>
      <c r="F141" s="14"/>
      <c r="G141" s="14"/>
      <c r="H141" s="14"/>
      <c r="I141" s="14"/>
      <c r="J141" s="14"/>
      <c r="K141" s="14"/>
    </row>
    <row r="142" spans="3:11" x14ac:dyDescent="0.2">
      <c r="C142" s="14"/>
      <c r="D142" s="14"/>
      <c r="E142" s="14"/>
      <c r="F142" s="14"/>
      <c r="G142" s="14"/>
      <c r="H142" s="14"/>
      <c r="I142" s="14"/>
      <c r="J142" s="14"/>
      <c r="K142" s="14"/>
    </row>
    <row r="143" spans="3:11" x14ac:dyDescent="0.2">
      <c r="C143" s="14"/>
      <c r="D143" s="14"/>
      <c r="E143" s="14"/>
      <c r="F143" s="14"/>
      <c r="G143" s="14"/>
      <c r="H143" s="14"/>
      <c r="I143" s="14"/>
      <c r="J143" s="14"/>
      <c r="K143" s="14"/>
    </row>
    <row r="144" spans="3:11" x14ac:dyDescent="0.2">
      <c r="C144" s="14"/>
      <c r="D144" s="14"/>
      <c r="E144" s="14"/>
      <c r="F144" s="14"/>
      <c r="G144" s="14"/>
      <c r="H144" s="14"/>
      <c r="I144" s="14"/>
      <c r="J144" s="14"/>
      <c r="K144" s="14"/>
    </row>
    <row r="145" spans="3:11" x14ac:dyDescent="0.2">
      <c r="C145" s="14"/>
      <c r="D145" s="14"/>
      <c r="E145" s="14"/>
      <c r="F145" s="14"/>
      <c r="G145" s="14"/>
      <c r="H145" s="14"/>
      <c r="I145" s="14"/>
      <c r="J145" s="14"/>
      <c r="K145" s="14"/>
    </row>
    <row r="146" spans="3:11" x14ac:dyDescent="0.2">
      <c r="C146" s="14"/>
      <c r="D146" s="14"/>
      <c r="E146" s="14"/>
      <c r="F146" s="14"/>
      <c r="G146" s="14"/>
      <c r="H146" s="14"/>
      <c r="I146" s="14"/>
      <c r="J146" s="14"/>
      <c r="K146" s="14"/>
    </row>
    <row r="147" spans="3:11" x14ac:dyDescent="0.2">
      <c r="C147" s="14"/>
      <c r="D147" s="14"/>
      <c r="E147" s="14"/>
      <c r="F147" s="14"/>
      <c r="G147" s="14"/>
      <c r="H147" s="14"/>
      <c r="I147" s="14"/>
      <c r="J147" s="14"/>
      <c r="K147" s="14"/>
    </row>
    <row r="148" spans="3:11" x14ac:dyDescent="0.2">
      <c r="C148" s="14"/>
      <c r="D148" s="14"/>
      <c r="E148" s="14"/>
      <c r="F148" s="14"/>
      <c r="G148" s="14"/>
      <c r="H148" s="14"/>
      <c r="I148" s="14"/>
      <c r="J148" s="14"/>
      <c r="K148" s="14"/>
    </row>
    <row r="149" spans="3:11" x14ac:dyDescent="0.2">
      <c r="C149" s="14"/>
      <c r="D149" s="14"/>
      <c r="E149" s="14"/>
      <c r="F149" s="14"/>
      <c r="G149" s="14"/>
      <c r="H149" s="14"/>
      <c r="I149" s="14"/>
      <c r="J149" s="14"/>
      <c r="K149" s="14"/>
    </row>
    <row r="150" spans="3:11" x14ac:dyDescent="0.2">
      <c r="C150" s="14"/>
      <c r="D150" s="14"/>
      <c r="E150" s="14"/>
      <c r="F150" s="14"/>
      <c r="G150" s="14"/>
      <c r="H150" s="14"/>
      <c r="I150" s="14"/>
      <c r="J150" s="14"/>
      <c r="K150" s="14"/>
    </row>
    <row r="151" spans="3:11" x14ac:dyDescent="0.2">
      <c r="C151" s="14"/>
      <c r="D151" s="14"/>
      <c r="E151" s="14"/>
      <c r="F151" s="14"/>
      <c r="G151" s="14"/>
      <c r="H151" s="14"/>
      <c r="I151" s="14"/>
      <c r="J151" s="14"/>
      <c r="K151" s="14"/>
    </row>
    <row r="152" spans="3:11" x14ac:dyDescent="0.2">
      <c r="C152" s="14"/>
      <c r="D152" s="14"/>
      <c r="E152" s="14"/>
      <c r="F152" s="14"/>
      <c r="G152" s="14"/>
      <c r="H152" s="14"/>
      <c r="I152" s="14"/>
      <c r="J152" s="14"/>
      <c r="K152" s="14"/>
    </row>
    <row r="153" spans="3:11" x14ac:dyDescent="0.2">
      <c r="C153" s="14"/>
      <c r="D153" s="14"/>
      <c r="E153" s="14"/>
      <c r="F153" s="14"/>
      <c r="G153" s="14"/>
      <c r="H153" s="14"/>
      <c r="I153" s="14"/>
      <c r="J153" s="14"/>
      <c r="K153" s="14"/>
    </row>
    <row r="154" spans="3:11" x14ac:dyDescent="0.2">
      <c r="C154" s="14"/>
      <c r="D154" s="14"/>
      <c r="E154" s="14"/>
      <c r="F154" s="14"/>
      <c r="G154" s="14"/>
      <c r="H154" s="14"/>
      <c r="I154" s="14"/>
      <c r="J154" s="14"/>
      <c r="K154" s="14"/>
    </row>
    <row r="155" spans="3:11" x14ac:dyDescent="0.2">
      <c r="C155" s="14"/>
      <c r="D155" s="14"/>
      <c r="E155" s="14"/>
      <c r="F155" s="14"/>
      <c r="G155" s="14"/>
      <c r="H155" s="14"/>
      <c r="I155" s="14"/>
      <c r="J155" s="14"/>
      <c r="K155" s="14"/>
    </row>
    <row r="156" spans="3:11" x14ac:dyDescent="0.2">
      <c r="C156" s="14"/>
      <c r="D156" s="14"/>
      <c r="E156" s="14"/>
      <c r="F156" s="14"/>
      <c r="G156" s="14"/>
      <c r="H156" s="14"/>
      <c r="I156" s="14"/>
      <c r="J156" s="14"/>
      <c r="K156" s="14"/>
    </row>
    <row r="157" spans="3:11" x14ac:dyDescent="0.2">
      <c r="C157" s="14"/>
      <c r="D157" s="14"/>
      <c r="E157" s="14"/>
      <c r="F157" s="14"/>
      <c r="G157" s="14"/>
      <c r="H157" s="14"/>
      <c r="I157" s="14"/>
      <c r="J157" s="14"/>
      <c r="K157" s="14"/>
    </row>
    <row r="158" spans="3:11" x14ac:dyDescent="0.2">
      <c r="C158" s="14"/>
      <c r="D158" s="14"/>
      <c r="E158" s="14"/>
      <c r="F158" s="14"/>
      <c r="G158" s="14"/>
      <c r="H158" s="14"/>
      <c r="I158" s="14"/>
      <c r="J158" s="14"/>
      <c r="K158" s="14"/>
    </row>
    <row r="159" spans="3:11" x14ac:dyDescent="0.2">
      <c r="C159" s="14"/>
      <c r="D159" s="14"/>
      <c r="E159" s="14"/>
      <c r="F159" s="14"/>
      <c r="G159" s="14"/>
      <c r="H159" s="14"/>
      <c r="I159" s="14"/>
      <c r="J159" s="14"/>
      <c r="K159" s="14"/>
    </row>
    <row r="160" spans="3:11" x14ac:dyDescent="0.2">
      <c r="C160" s="14"/>
      <c r="D160" s="14"/>
      <c r="E160" s="14"/>
      <c r="F160" s="14"/>
      <c r="G160" s="14"/>
      <c r="H160" s="14"/>
      <c r="I160" s="14"/>
      <c r="J160" s="14"/>
      <c r="K160" s="14"/>
    </row>
    <row r="161" spans="3:11" x14ac:dyDescent="0.2">
      <c r="C161" s="14"/>
      <c r="D161" s="14"/>
      <c r="E161" s="14"/>
      <c r="F161" s="14"/>
      <c r="G161" s="14"/>
      <c r="H161" s="14"/>
      <c r="I161" s="14"/>
      <c r="J161" s="14"/>
      <c r="K161" s="14"/>
    </row>
  </sheetData>
  <mergeCells count="17">
    <mergeCell ref="A1:K1"/>
    <mergeCell ref="A2:K2"/>
    <mergeCell ref="A3:K3"/>
    <mergeCell ref="A4:A7"/>
    <mergeCell ref="B4:B7"/>
    <mergeCell ref="C4:D4"/>
    <mergeCell ref="E4:G4"/>
    <mergeCell ref="K4:K7"/>
    <mergeCell ref="C5:C7"/>
    <mergeCell ref="D5:D7"/>
    <mergeCell ref="H43:H44"/>
    <mergeCell ref="F35:G35"/>
    <mergeCell ref="F42:G42"/>
    <mergeCell ref="F43:G43"/>
    <mergeCell ref="E5:E7"/>
    <mergeCell ref="F5:F7"/>
    <mergeCell ref="G5:G7"/>
  </mergeCells>
  <pageMargins left="0.70866141732283472" right="0.70866141732283472" top="0.74803149606299213" bottom="0.74803149606299213" header="0.31496062992125984" footer="0.31496062992125984"/>
  <pageSetup paperSize="9" scale="94" fitToHeight="0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16"/>
  <sheetViews>
    <sheetView workbookViewId="0">
      <selection activeCell="M251" sqref="M251"/>
    </sheetView>
  </sheetViews>
  <sheetFormatPr defaultRowHeight="17.25" x14ac:dyDescent="0.2"/>
  <cols>
    <col min="1" max="1" width="9" style="263"/>
    <col min="2" max="2" width="35.25" style="263" customWidth="1"/>
    <col min="3" max="7" width="9" style="263"/>
    <col min="8" max="8" width="10.875" style="263" bestFit="1" customWidth="1"/>
    <col min="9" max="10" width="9" style="263"/>
    <col min="11" max="11" width="9" style="262"/>
    <col min="12" max="16384" width="9" style="263"/>
  </cols>
  <sheetData>
    <row r="1" spans="1:11" ht="21.75" x14ac:dyDescent="0.2">
      <c r="A1" s="489" t="s">
        <v>97</v>
      </c>
      <c r="B1" s="489"/>
      <c r="C1" s="489"/>
      <c r="D1" s="489"/>
      <c r="E1" s="489"/>
      <c r="F1" s="489"/>
      <c r="G1" s="489"/>
      <c r="H1" s="489"/>
      <c r="I1" s="489"/>
      <c r="J1" s="489"/>
      <c r="K1" s="489"/>
    </row>
    <row r="2" spans="1:11" ht="21.75" x14ac:dyDescent="0.2">
      <c r="A2" s="490" t="s">
        <v>106</v>
      </c>
      <c r="B2" s="490"/>
      <c r="C2" s="490"/>
      <c r="D2" s="490"/>
      <c r="E2" s="490"/>
      <c r="F2" s="490"/>
      <c r="G2" s="490"/>
      <c r="H2" s="490"/>
      <c r="I2" s="490"/>
      <c r="J2" s="490"/>
      <c r="K2" s="490"/>
    </row>
    <row r="3" spans="1:11" ht="21.75" x14ac:dyDescent="0.2">
      <c r="A3" s="491" t="s">
        <v>1</v>
      </c>
      <c r="B3" s="491"/>
      <c r="C3" s="491"/>
      <c r="D3" s="491"/>
      <c r="E3" s="491"/>
      <c r="F3" s="491"/>
      <c r="G3" s="491"/>
      <c r="H3" s="491"/>
      <c r="I3" s="491"/>
      <c r="J3" s="491"/>
      <c r="K3" s="491"/>
    </row>
    <row r="4" spans="1:11" ht="21.75" x14ac:dyDescent="0.2">
      <c r="A4" s="487" t="s">
        <v>2</v>
      </c>
      <c r="B4" s="487" t="s">
        <v>3</v>
      </c>
      <c r="C4" s="485" t="s">
        <v>4</v>
      </c>
      <c r="D4" s="485"/>
      <c r="E4" s="485" t="s">
        <v>5</v>
      </c>
      <c r="F4" s="485"/>
      <c r="G4" s="485"/>
      <c r="H4" s="2"/>
      <c r="I4" s="3" t="s">
        <v>6</v>
      </c>
      <c r="J4" s="3" t="s">
        <v>7</v>
      </c>
      <c r="K4" s="492" t="s">
        <v>8</v>
      </c>
    </row>
    <row r="5" spans="1:11" ht="21.75" x14ac:dyDescent="0.2">
      <c r="A5" s="487"/>
      <c r="B5" s="487"/>
      <c r="C5" s="485" t="s">
        <v>9</v>
      </c>
      <c r="D5" s="487" t="s">
        <v>10</v>
      </c>
      <c r="E5" s="485" t="s">
        <v>11</v>
      </c>
      <c r="F5" s="487" t="s">
        <v>12</v>
      </c>
      <c r="G5" s="485" t="s">
        <v>13</v>
      </c>
      <c r="H5" s="5" t="s">
        <v>14</v>
      </c>
      <c r="I5" s="3" t="s">
        <v>15</v>
      </c>
      <c r="J5" s="3" t="s">
        <v>16</v>
      </c>
      <c r="K5" s="492"/>
    </row>
    <row r="6" spans="1:11" ht="21.75" x14ac:dyDescent="0.2">
      <c r="A6" s="487"/>
      <c r="B6" s="487"/>
      <c r="C6" s="485"/>
      <c r="D6" s="487"/>
      <c r="E6" s="485"/>
      <c r="F6" s="487"/>
      <c r="G6" s="485"/>
      <c r="H6" s="6" t="s">
        <v>17</v>
      </c>
      <c r="I6" s="6" t="s">
        <v>17</v>
      </c>
      <c r="J6" s="3" t="s">
        <v>18</v>
      </c>
      <c r="K6" s="492"/>
    </row>
    <row r="7" spans="1:11" ht="21.75" x14ac:dyDescent="0.2">
      <c r="A7" s="487"/>
      <c r="B7" s="487"/>
      <c r="C7" s="486"/>
      <c r="D7" s="488"/>
      <c r="E7" s="486"/>
      <c r="F7" s="488"/>
      <c r="G7" s="486"/>
      <c r="H7" s="8" t="s">
        <v>19</v>
      </c>
      <c r="I7" s="3" t="s">
        <v>20</v>
      </c>
      <c r="J7" s="3"/>
      <c r="K7" s="492"/>
    </row>
    <row r="8" spans="1:11" ht="21.75" x14ac:dyDescent="0.2">
      <c r="A8" s="19"/>
      <c r="B8" s="10" t="s">
        <v>21</v>
      </c>
      <c r="C8" s="9"/>
      <c r="D8" s="9"/>
      <c r="E8" s="9"/>
      <c r="F8" s="9"/>
      <c r="G8" s="9"/>
      <c r="H8" s="22">
        <v>5639575</v>
      </c>
      <c r="I8" s="9"/>
      <c r="J8" s="9"/>
      <c r="K8" s="9"/>
    </row>
    <row r="9" spans="1:11" ht="21.75" x14ac:dyDescent="0.2">
      <c r="A9" s="30">
        <v>1</v>
      </c>
      <c r="B9" s="31" t="s">
        <v>107</v>
      </c>
      <c r="C9" s="32"/>
      <c r="D9" s="30"/>
      <c r="E9" s="33"/>
      <c r="F9" s="33"/>
      <c r="G9" s="33"/>
      <c r="H9" s="32">
        <f>H10+H13</f>
        <v>529600</v>
      </c>
      <c r="I9" s="33"/>
      <c r="J9" s="33"/>
      <c r="K9" s="260"/>
    </row>
    <row r="10" spans="1:11" ht="43.5" x14ac:dyDescent="0.2">
      <c r="A10" s="34">
        <v>1</v>
      </c>
      <c r="B10" s="35" t="s">
        <v>100</v>
      </c>
      <c r="C10" s="36"/>
      <c r="D10" s="37"/>
      <c r="E10" s="34"/>
      <c r="F10" s="34"/>
      <c r="G10" s="38"/>
      <c r="H10" s="39">
        <f>H11+H12</f>
        <v>366200</v>
      </c>
      <c r="I10" s="40" t="s">
        <v>108</v>
      </c>
      <c r="J10" s="40"/>
      <c r="K10" s="100">
        <v>1</v>
      </c>
    </row>
    <row r="11" spans="1:11" ht="43.5" x14ac:dyDescent="0.2">
      <c r="A11" s="41"/>
      <c r="B11" s="42" t="s">
        <v>1210</v>
      </c>
      <c r="C11" s="43"/>
      <c r="D11" s="44"/>
      <c r="E11" s="41"/>
      <c r="F11" s="41"/>
      <c r="G11" s="45"/>
      <c r="H11" s="46">
        <v>250300</v>
      </c>
      <c r="I11" s="47"/>
      <c r="J11" s="47"/>
      <c r="K11" s="48"/>
    </row>
    <row r="12" spans="1:11" ht="65.25" x14ac:dyDescent="0.2">
      <c r="A12" s="49"/>
      <c r="B12" s="42" t="s">
        <v>109</v>
      </c>
      <c r="C12" s="50"/>
      <c r="D12" s="51"/>
      <c r="E12" s="52"/>
      <c r="F12" s="53"/>
      <c r="G12" s="54"/>
      <c r="H12" s="55">
        <v>115900</v>
      </c>
      <c r="I12" s="47"/>
      <c r="J12" s="56"/>
      <c r="K12" s="48"/>
    </row>
    <row r="13" spans="1:11" ht="65.25" x14ac:dyDescent="0.2">
      <c r="A13" s="34">
        <v>2</v>
      </c>
      <c r="B13" s="57" t="s">
        <v>110</v>
      </c>
      <c r="C13" s="58"/>
      <c r="D13" s="59"/>
      <c r="E13" s="34"/>
      <c r="F13" s="34"/>
      <c r="G13" s="38"/>
      <c r="H13" s="60">
        <f>H14</f>
        <v>163400</v>
      </c>
      <c r="I13" s="40" t="s">
        <v>108</v>
      </c>
      <c r="J13" s="61"/>
      <c r="K13" s="100">
        <v>3</v>
      </c>
    </row>
    <row r="14" spans="1:11" ht="43.5" x14ac:dyDescent="0.2">
      <c r="A14" s="41"/>
      <c r="B14" s="42" t="s">
        <v>111</v>
      </c>
      <c r="C14" s="43"/>
      <c r="D14" s="44"/>
      <c r="E14" s="41"/>
      <c r="F14" s="41"/>
      <c r="G14" s="45"/>
      <c r="H14" s="46">
        <v>163400</v>
      </c>
      <c r="I14" s="47"/>
      <c r="J14" s="188"/>
      <c r="K14" s="48"/>
    </row>
    <row r="15" spans="1:11" ht="21.75" x14ac:dyDescent="0.2">
      <c r="A15" s="177"/>
      <c r="B15" s="189"/>
      <c r="C15" s="264"/>
      <c r="D15" s="265"/>
      <c r="E15" s="180"/>
      <c r="F15" s="190"/>
      <c r="G15" s="190"/>
      <c r="H15" s="265"/>
      <c r="I15" s="180"/>
      <c r="J15" s="184"/>
      <c r="K15" s="191"/>
    </row>
    <row r="16" spans="1:11" ht="21.75" x14ac:dyDescent="0.2">
      <c r="A16" s="183"/>
      <c r="B16" s="186"/>
      <c r="C16" s="177"/>
      <c r="D16" s="192"/>
      <c r="E16" s="169"/>
      <c r="F16" s="169"/>
      <c r="G16" s="193"/>
      <c r="H16" s="194">
        <f>H17+H35+H184+H208+H218+H226</f>
        <v>5109975</v>
      </c>
      <c r="I16" s="190"/>
      <c r="J16" s="195"/>
      <c r="K16" s="185"/>
    </row>
    <row r="17" spans="1:11" ht="43.5" x14ac:dyDescent="0.2">
      <c r="A17" s="62">
        <v>2</v>
      </c>
      <c r="B17" s="63" t="s">
        <v>29</v>
      </c>
      <c r="C17" s="64"/>
      <c r="D17" s="30"/>
      <c r="E17" s="65"/>
      <c r="F17" s="65"/>
      <c r="G17" s="66"/>
      <c r="H17" s="67">
        <f>H18</f>
        <v>92635</v>
      </c>
      <c r="I17" s="68" t="s">
        <v>112</v>
      </c>
      <c r="J17" s="69"/>
      <c r="K17" s="70"/>
    </row>
    <row r="18" spans="1:11" ht="24" customHeight="1" x14ac:dyDescent="0.2">
      <c r="A18" s="71">
        <v>1</v>
      </c>
      <c r="B18" s="72" t="s">
        <v>113</v>
      </c>
      <c r="C18" s="73"/>
      <c r="D18" s="41"/>
      <c r="E18" s="74"/>
      <c r="F18" s="74"/>
      <c r="G18" s="75"/>
      <c r="H18" s="76">
        <f>H19+H29</f>
        <v>92635</v>
      </c>
      <c r="I18" s="52"/>
      <c r="J18" s="56"/>
      <c r="K18" s="77">
        <v>1</v>
      </c>
    </row>
    <row r="19" spans="1:11" ht="24" x14ac:dyDescent="0.2">
      <c r="A19" s="78"/>
      <c r="B19" s="79" t="s">
        <v>114</v>
      </c>
      <c r="C19" s="80"/>
      <c r="D19" s="81"/>
      <c r="E19" s="82"/>
      <c r="F19" s="82"/>
      <c r="G19" s="83"/>
      <c r="H19" s="84">
        <f>H20</f>
        <v>52685</v>
      </c>
      <c r="I19" s="78"/>
      <c r="J19" s="85"/>
      <c r="K19" s="86"/>
    </row>
    <row r="20" spans="1:11" ht="24" x14ac:dyDescent="0.2">
      <c r="A20" s="78"/>
      <c r="B20" s="79" t="s">
        <v>115</v>
      </c>
      <c r="C20" s="80"/>
      <c r="D20" s="81"/>
      <c r="E20" s="105"/>
      <c r="F20" s="82"/>
      <c r="G20" s="111"/>
      <c r="H20" s="84">
        <f>H23+H25+H26+H27+H28</f>
        <v>52685</v>
      </c>
      <c r="I20" s="78"/>
      <c r="J20" s="85"/>
      <c r="K20" s="86"/>
    </row>
    <row r="21" spans="1:11" ht="24" x14ac:dyDescent="0.2">
      <c r="A21" s="177"/>
      <c r="B21" s="266" t="s">
        <v>116</v>
      </c>
      <c r="C21" s="196"/>
      <c r="D21" s="197"/>
      <c r="E21" s="198"/>
      <c r="F21" s="169"/>
      <c r="G21" s="198"/>
      <c r="H21" s="199"/>
      <c r="I21" s="180"/>
      <c r="J21" s="195"/>
      <c r="K21" s="185"/>
    </row>
    <row r="22" spans="1:11" ht="24" x14ac:dyDescent="0.2">
      <c r="A22" s="177"/>
      <c r="B22" s="207" t="s">
        <v>117</v>
      </c>
      <c r="C22" s="200"/>
      <c r="D22" s="179"/>
      <c r="E22" s="180"/>
      <c r="F22" s="180"/>
      <c r="G22" s="201"/>
      <c r="H22" s="202"/>
      <c r="I22" s="203"/>
      <c r="J22" s="195"/>
      <c r="K22" s="187"/>
    </row>
    <row r="23" spans="1:11" ht="43.5" x14ac:dyDescent="0.2">
      <c r="A23" s="203"/>
      <c r="B23" s="207" t="s">
        <v>118</v>
      </c>
      <c r="C23" s="200" t="s">
        <v>119</v>
      </c>
      <c r="D23" s="179" t="s">
        <v>102</v>
      </c>
      <c r="E23" s="180">
        <v>7</v>
      </c>
      <c r="F23" s="180" t="s">
        <v>120</v>
      </c>
      <c r="G23" s="201" t="s">
        <v>121</v>
      </c>
      <c r="H23" s="202" t="s">
        <v>122</v>
      </c>
      <c r="I23" s="203"/>
      <c r="J23" s="195" t="s">
        <v>123</v>
      </c>
      <c r="K23" s="187"/>
    </row>
    <row r="24" spans="1:11" ht="24" x14ac:dyDescent="0.2">
      <c r="A24" s="177"/>
      <c r="B24" s="207" t="s">
        <v>124</v>
      </c>
      <c r="C24" s="202"/>
      <c r="D24" s="197"/>
      <c r="E24" s="180"/>
      <c r="F24" s="180"/>
      <c r="G24" s="201"/>
      <c r="H24" s="202"/>
      <c r="I24" s="180"/>
      <c r="J24" s="195"/>
      <c r="K24" s="185"/>
    </row>
    <row r="25" spans="1:11" ht="21.75" x14ac:dyDescent="0.2">
      <c r="A25" s="177"/>
      <c r="B25" s="207" t="s">
        <v>125</v>
      </c>
      <c r="C25" s="200" t="s">
        <v>126</v>
      </c>
      <c r="D25" s="179" t="s">
        <v>102</v>
      </c>
      <c r="E25" s="180"/>
      <c r="F25" s="180"/>
      <c r="G25" s="198" t="s">
        <v>73</v>
      </c>
      <c r="H25" s="200" t="s">
        <v>127</v>
      </c>
      <c r="I25" s="180"/>
      <c r="J25" s="195" t="s">
        <v>128</v>
      </c>
      <c r="K25" s="191"/>
    </row>
    <row r="26" spans="1:11" ht="43.5" x14ac:dyDescent="0.2">
      <c r="A26" s="177"/>
      <c r="B26" s="207" t="s">
        <v>129</v>
      </c>
      <c r="C26" s="200" t="s">
        <v>126</v>
      </c>
      <c r="D26" s="179" t="s">
        <v>102</v>
      </c>
      <c r="E26" s="180"/>
      <c r="F26" s="180"/>
      <c r="G26" s="198" t="s">
        <v>73</v>
      </c>
      <c r="H26" s="200" t="s">
        <v>127</v>
      </c>
      <c r="I26" s="180"/>
      <c r="J26" s="195" t="s">
        <v>130</v>
      </c>
      <c r="K26" s="191"/>
    </row>
    <row r="27" spans="1:11" ht="43.5" x14ac:dyDescent="0.2">
      <c r="A27" s="177"/>
      <c r="B27" s="207" t="s">
        <v>131</v>
      </c>
      <c r="C27" s="200" t="s">
        <v>132</v>
      </c>
      <c r="D27" s="179" t="s">
        <v>102</v>
      </c>
      <c r="E27" s="180">
        <v>7</v>
      </c>
      <c r="F27" s="180" t="s">
        <v>120</v>
      </c>
      <c r="G27" s="201" t="s">
        <v>121</v>
      </c>
      <c r="H27" s="200" t="s">
        <v>133</v>
      </c>
      <c r="I27" s="180"/>
      <c r="J27" s="195" t="s">
        <v>134</v>
      </c>
      <c r="K27" s="191"/>
    </row>
    <row r="28" spans="1:11" ht="43.5" x14ac:dyDescent="0.2">
      <c r="A28" s="177"/>
      <c r="B28" s="207" t="s">
        <v>135</v>
      </c>
      <c r="C28" s="200" t="s">
        <v>136</v>
      </c>
      <c r="D28" s="179" t="s">
        <v>102</v>
      </c>
      <c r="E28" s="180"/>
      <c r="F28" s="180"/>
      <c r="G28" s="201" t="s">
        <v>121</v>
      </c>
      <c r="H28" s="204" t="s">
        <v>137</v>
      </c>
      <c r="I28" s="180"/>
      <c r="J28" s="195" t="s">
        <v>138</v>
      </c>
      <c r="K28" s="191"/>
    </row>
    <row r="29" spans="1:11" ht="43.5" x14ac:dyDescent="0.2">
      <c r="A29" s="101"/>
      <c r="B29" s="79" t="s">
        <v>139</v>
      </c>
      <c r="C29" s="102"/>
      <c r="D29" s="103"/>
      <c r="E29" s="101"/>
      <c r="F29" s="101"/>
      <c r="G29" s="111"/>
      <c r="H29" s="205">
        <f>H32+H33</f>
        <v>39950</v>
      </c>
      <c r="I29" s="101"/>
      <c r="J29" s="206"/>
      <c r="K29" s="86"/>
    </row>
    <row r="30" spans="1:11" ht="43.5" x14ac:dyDescent="0.2">
      <c r="A30" s="177"/>
      <c r="B30" s="207" t="s">
        <v>140</v>
      </c>
      <c r="C30" s="167"/>
      <c r="D30" s="179"/>
      <c r="E30" s="180"/>
      <c r="F30" s="180"/>
      <c r="G30" s="208"/>
      <c r="H30" s="198"/>
      <c r="I30" s="180"/>
      <c r="J30" s="195"/>
      <c r="K30" s="185"/>
    </row>
    <row r="31" spans="1:11" ht="21.75" x14ac:dyDescent="0.2">
      <c r="A31" s="203"/>
      <c r="B31" s="207" t="s">
        <v>141</v>
      </c>
      <c r="C31" s="209"/>
      <c r="D31" s="210"/>
      <c r="E31" s="180"/>
      <c r="F31" s="180"/>
      <c r="G31" s="208"/>
      <c r="H31" s="209"/>
      <c r="I31" s="180"/>
      <c r="J31" s="184"/>
      <c r="K31" s="191"/>
    </row>
    <row r="32" spans="1:11" ht="43.5" x14ac:dyDescent="0.2">
      <c r="A32" s="203"/>
      <c r="B32" s="207" t="s">
        <v>142</v>
      </c>
      <c r="C32" s="209">
        <v>25</v>
      </c>
      <c r="D32" s="210" t="s">
        <v>143</v>
      </c>
      <c r="E32" s="180">
        <v>7</v>
      </c>
      <c r="F32" s="180" t="s">
        <v>120</v>
      </c>
      <c r="G32" s="208" t="s">
        <v>121</v>
      </c>
      <c r="H32" s="209">
        <v>27750</v>
      </c>
      <c r="I32" s="177"/>
      <c r="J32" s="184" t="s">
        <v>144</v>
      </c>
      <c r="K32" s="187"/>
    </row>
    <row r="33" spans="1:11" ht="43.5" x14ac:dyDescent="0.2">
      <c r="A33" s="203"/>
      <c r="B33" s="207" t="s">
        <v>145</v>
      </c>
      <c r="C33" s="209">
        <v>1</v>
      </c>
      <c r="D33" s="179" t="s">
        <v>146</v>
      </c>
      <c r="E33" s="177"/>
      <c r="F33" s="177"/>
      <c r="G33" s="198" t="s">
        <v>73</v>
      </c>
      <c r="H33" s="209">
        <v>12200</v>
      </c>
      <c r="I33" s="177"/>
      <c r="J33" s="195" t="s">
        <v>147</v>
      </c>
      <c r="K33" s="187"/>
    </row>
    <row r="34" spans="1:11" ht="21.75" x14ac:dyDescent="0.2">
      <c r="A34" s="177"/>
      <c r="B34" s="211"/>
      <c r="C34" s="209"/>
      <c r="D34" s="212"/>
      <c r="E34" s="180"/>
      <c r="F34" s="180"/>
      <c r="G34" s="201"/>
      <c r="H34" s="209"/>
      <c r="I34" s="203"/>
      <c r="J34" s="195" t="s">
        <v>148</v>
      </c>
      <c r="K34" s="187"/>
    </row>
    <row r="35" spans="1:11" ht="21.75" x14ac:dyDescent="0.2">
      <c r="A35" s="87">
        <v>3</v>
      </c>
      <c r="B35" s="88" t="s">
        <v>149</v>
      </c>
      <c r="C35" s="89"/>
      <c r="D35" s="90"/>
      <c r="E35" s="91"/>
      <c r="F35" s="91"/>
      <c r="G35" s="92"/>
      <c r="H35" s="89">
        <f>H36+H40+H46+H56+H61+H67+H76+H110+H131++H136+H143+H159+H162+H169+H173</f>
        <v>3734200</v>
      </c>
      <c r="I35" s="91"/>
      <c r="J35" s="93"/>
      <c r="K35" s="94"/>
    </row>
    <row r="36" spans="1:11" ht="21.75" x14ac:dyDescent="0.2">
      <c r="A36" s="34">
        <v>3</v>
      </c>
      <c r="B36" s="57" t="s">
        <v>150</v>
      </c>
      <c r="C36" s="95"/>
      <c r="D36" s="96"/>
      <c r="E36" s="97"/>
      <c r="F36" s="97"/>
      <c r="G36" s="98"/>
      <c r="H36" s="95">
        <f>H39</f>
        <v>14850</v>
      </c>
      <c r="I36" s="97"/>
      <c r="J36" s="99" t="s">
        <v>151</v>
      </c>
      <c r="K36" s="100">
        <v>1</v>
      </c>
    </row>
    <row r="37" spans="1:11" ht="43.5" x14ac:dyDescent="0.2">
      <c r="A37" s="101"/>
      <c r="B37" s="79" t="s">
        <v>152</v>
      </c>
      <c r="C37" s="102"/>
      <c r="D37" s="103"/>
      <c r="E37" s="104"/>
      <c r="F37" s="104"/>
      <c r="G37" s="105"/>
      <c r="H37" s="102"/>
      <c r="I37" s="104"/>
      <c r="J37" s="85"/>
      <c r="K37" s="106"/>
    </row>
    <row r="38" spans="1:11" ht="21.75" x14ac:dyDescent="0.2">
      <c r="A38" s="177"/>
      <c r="B38" s="207" t="s">
        <v>153</v>
      </c>
      <c r="C38" s="167"/>
      <c r="D38" s="179"/>
      <c r="E38" s="180"/>
      <c r="F38" s="180"/>
      <c r="G38" s="198"/>
      <c r="H38" s="167"/>
      <c r="I38" s="203"/>
      <c r="J38" s="195"/>
      <c r="K38" s="187"/>
    </row>
    <row r="39" spans="1:11" ht="21.75" x14ac:dyDescent="0.2">
      <c r="A39" s="177"/>
      <c r="B39" s="207" t="s">
        <v>154</v>
      </c>
      <c r="C39" s="167">
        <v>25</v>
      </c>
      <c r="D39" s="179" t="s">
        <v>102</v>
      </c>
      <c r="E39" s="180"/>
      <c r="F39" s="180"/>
      <c r="G39" s="198" t="s">
        <v>121</v>
      </c>
      <c r="H39" s="167">
        <v>14850</v>
      </c>
      <c r="I39" s="180"/>
      <c r="J39" s="195" t="s">
        <v>123</v>
      </c>
      <c r="K39" s="191"/>
    </row>
    <row r="40" spans="1:11" ht="21.75" x14ac:dyDescent="0.2">
      <c r="A40" s="34">
        <v>4</v>
      </c>
      <c r="B40" s="57" t="s">
        <v>155</v>
      </c>
      <c r="C40" s="107">
        <v>225</v>
      </c>
      <c r="D40" s="37"/>
      <c r="E40" s="34"/>
      <c r="F40" s="34"/>
      <c r="G40" s="108"/>
      <c r="H40" s="95">
        <f>H41</f>
        <v>320400</v>
      </c>
      <c r="I40" s="34"/>
      <c r="J40" s="99"/>
      <c r="K40" s="109">
        <v>1</v>
      </c>
    </row>
    <row r="41" spans="1:11" ht="21.75" x14ac:dyDescent="0.2">
      <c r="A41" s="101"/>
      <c r="B41" s="79" t="s">
        <v>156</v>
      </c>
      <c r="C41" s="213"/>
      <c r="D41" s="103"/>
      <c r="E41" s="104"/>
      <c r="F41" s="104"/>
      <c r="G41" s="105"/>
      <c r="H41" s="102">
        <f>H43+H44+H45</f>
        <v>320400</v>
      </c>
      <c r="I41" s="104"/>
      <c r="J41" s="85"/>
      <c r="K41" s="112"/>
    </row>
    <row r="42" spans="1:11" ht="43.5" x14ac:dyDescent="0.2">
      <c r="A42" s="177"/>
      <c r="B42" s="207" t="s">
        <v>157</v>
      </c>
      <c r="C42" s="199"/>
      <c r="D42" s="197"/>
      <c r="E42" s="180"/>
      <c r="F42" s="180"/>
      <c r="G42" s="198"/>
      <c r="H42" s="167"/>
      <c r="I42" s="180"/>
      <c r="J42" s="195"/>
      <c r="K42" s="185"/>
    </row>
    <row r="43" spans="1:11" ht="43.5" x14ac:dyDescent="0.2">
      <c r="A43" s="177"/>
      <c r="B43" s="207" t="s">
        <v>158</v>
      </c>
      <c r="C43" s="167">
        <v>180</v>
      </c>
      <c r="D43" s="179" t="s">
        <v>102</v>
      </c>
      <c r="E43" s="180"/>
      <c r="F43" s="180"/>
      <c r="G43" s="198" t="s">
        <v>73</v>
      </c>
      <c r="H43" s="167">
        <v>72000</v>
      </c>
      <c r="I43" s="180"/>
      <c r="J43" s="195" t="s">
        <v>123</v>
      </c>
      <c r="K43" s="191"/>
    </row>
    <row r="44" spans="1:11" ht="43.5" x14ac:dyDescent="0.2">
      <c r="A44" s="177"/>
      <c r="B44" s="207" t="s">
        <v>159</v>
      </c>
      <c r="C44" s="167">
        <v>180</v>
      </c>
      <c r="D44" s="179" t="s">
        <v>160</v>
      </c>
      <c r="E44" s="169"/>
      <c r="F44" s="169"/>
      <c r="G44" s="198" t="s">
        <v>73</v>
      </c>
      <c r="H44" s="167">
        <v>72000</v>
      </c>
      <c r="I44" s="190"/>
      <c r="J44" s="195" t="s">
        <v>161</v>
      </c>
      <c r="K44" s="185"/>
    </row>
    <row r="45" spans="1:11" ht="43.5" x14ac:dyDescent="0.2">
      <c r="A45" s="177"/>
      <c r="B45" s="207" t="s">
        <v>162</v>
      </c>
      <c r="C45" s="167">
        <v>180</v>
      </c>
      <c r="D45" s="179" t="s">
        <v>102</v>
      </c>
      <c r="E45" s="169"/>
      <c r="F45" s="169"/>
      <c r="G45" s="198" t="s">
        <v>73</v>
      </c>
      <c r="H45" s="167">
        <v>176400</v>
      </c>
      <c r="I45" s="190"/>
      <c r="J45" s="195" t="s">
        <v>163</v>
      </c>
      <c r="K45" s="185"/>
    </row>
    <row r="46" spans="1:11" ht="43.5" x14ac:dyDescent="0.2">
      <c r="A46" s="34">
        <v>5</v>
      </c>
      <c r="B46" s="57" t="s">
        <v>164</v>
      </c>
      <c r="C46" s="95"/>
      <c r="D46" s="37"/>
      <c r="E46" s="97"/>
      <c r="F46" s="97"/>
      <c r="G46" s="98"/>
      <c r="H46" s="39">
        <f>H47</f>
        <v>135000</v>
      </c>
      <c r="I46" s="110"/>
      <c r="J46" s="99"/>
      <c r="K46" s="100">
        <v>1</v>
      </c>
    </row>
    <row r="47" spans="1:11" ht="43.5" x14ac:dyDescent="0.2">
      <c r="A47" s="101"/>
      <c r="B47" s="79" t="s">
        <v>165</v>
      </c>
      <c r="C47" s="102"/>
      <c r="D47" s="103"/>
      <c r="E47" s="104"/>
      <c r="F47" s="104"/>
      <c r="G47" s="111"/>
      <c r="H47" s="102">
        <f>H49+H50+H51+H53+H55</f>
        <v>135000</v>
      </c>
      <c r="I47" s="104"/>
      <c r="J47" s="85"/>
      <c r="K47" s="86"/>
    </row>
    <row r="48" spans="1:11" ht="43.5" x14ac:dyDescent="0.2">
      <c r="A48" s="177"/>
      <c r="B48" s="207" t="s">
        <v>166</v>
      </c>
      <c r="C48" s="167"/>
      <c r="D48" s="179"/>
      <c r="E48" s="180"/>
      <c r="F48" s="180"/>
      <c r="G48" s="201"/>
      <c r="H48" s="167"/>
      <c r="I48" s="180"/>
      <c r="J48" s="195"/>
      <c r="K48" s="191"/>
    </row>
    <row r="49" spans="1:11" ht="43.5" x14ac:dyDescent="0.2">
      <c r="A49" s="177"/>
      <c r="B49" s="207" t="s">
        <v>167</v>
      </c>
      <c r="C49" s="167">
        <v>100</v>
      </c>
      <c r="D49" s="179" t="s">
        <v>102</v>
      </c>
      <c r="E49" s="180"/>
      <c r="F49" s="180"/>
      <c r="G49" s="169" t="s">
        <v>73</v>
      </c>
      <c r="H49" s="167">
        <v>20000</v>
      </c>
      <c r="I49" s="180"/>
      <c r="J49" s="195" t="s">
        <v>168</v>
      </c>
      <c r="K49" s="191"/>
    </row>
    <row r="50" spans="1:11" ht="65.25" x14ac:dyDescent="0.2">
      <c r="A50" s="177"/>
      <c r="B50" s="207" t="s">
        <v>169</v>
      </c>
      <c r="C50" s="167">
        <v>200</v>
      </c>
      <c r="D50" s="179" t="s">
        <v>170</v>
      </c>
      <c r="E50" s="180"/>
      <c r="F50" s="180"/>
      <c r="G50" s="169" t="s">
        <v>73</v>
      </c>
      <c r="H50" s="167">
        <v>80000</v>
      </c>
      <c r="I50" s="180"/>
      <c r="J50" s="195" t="s">
        <v>130</v>
      </c>
      <c r="K50" s="185"/>
    </row>
    <row r="51" spans="1:11" ht="43.5" x14ac:dyDescent="0.2">
      <c r="A51" s="203"/>
      <c r="B51" s="207" t="s">
        <v>171</v>
      </c>
      <c r="C51" s="167">
        <v>1</v>
      </c>
      <c r="D51" s="179" t="s">
        <v>103</v>
      </c>
      <c r="E51" s="180"/>
      <c r="F51" s="180"/>
      <c r="G51" s="201" t="s">
        <v>121</v>
      </c>
      <c r="H51" s="167">
        <v>10000</v>
      </c>
      <c r="I51" s="180"/>
      <c r="J51" s="195" t="s">
        <v>134</v>
      </c>
      <c r="K51" s="191"/>
    </row>
    <row r="52" spans="1:11" ht="43.5" x14ac:dyDescent="0.2">
      <c r="A52" s="203"/>
      <c r="B52" s="207" t="s">
        <v>172</v>
      </c>
      <c r="C52" s="167"/>
      <c r="D52" s="179"/>
      <c r="E52" s="177"/>
      <c r="F52" s="177"/>
      <c r="G52" s="201"/>
      <c r="H52" s="167"/>
      <c r="I52" s="203"/>
      <c r="J52" s="195"/>
      <c r="K52" s="187"/>
    </row>
    <row r="53" spans="1:11" ht="43.5" x14ac:dyDescent="0.2">
      <c r="A53" s="203"/>
      <c r="B53" s="207" t="s">
        <v>173</v>
      </c>
      <c r="C53" s="167">
        <v>100</v>
      </c>
      <c r="D53" s="179" t="s">
        <v>102</v>
      </c>
      <c r="E53" s="177"/>
      <c r="F53" s="177"/>
      <c r="G53" s="201" t="s">
        <v>121</v>
      </c>
      <c r="H53" s="167">
        <v>20000</v>
      </c>
      <c r="I53" s="203"/>
      <c r="J53" s="195" t="s">
        <v>174</v>
      </c>
      <c r="K53" s="187"/>
    </row>
    <row r="54" spans="1:11" ht="21.75" x14ac:dyDescent="0.2">
      <c r="A54" s="203"/>
      <c r="B54" s="207" t="s">
        <v>175</v>
      </c>
      <c r="C54" s="167"/>
      <c r="D54" s="179"/>
      <c r="E54" s="177"/>
      <c r="F54" s="177"/>
      <c r="G54" s="201"/>
      <c r="H54" s="167"/>
      <c r="I54" s="203"/>
      <c r="J54" s="195"/>
      <c r="K54" s="187"/>
    </row>
    <row r="55" spans="1:11" ht="43.5" x14ac:dyDescent="0.2">
      <c r="A55" s="203"/>
      <c r="B55" s="207" t="s">
        <v>176</v>
      </c>
      <c r="C55" s="167">
        <v>200</v>
      </c>
      <c r="D55" s="179" t="s">
        <v>177</v>
      </c>
      <c r="E55" s="177"/>
      <c r="F55" s="177"/>
      <c r="G55" s="201" t="s">
        <v>73</v>
      </c>
      <c r="H55" s="167">
        <v>5000</v>
      </c>
      <c r="I55" s="203"/>
      <c r="J55" s="195" t="s">
        <v>174</v>
      </c>
      <c r="K55" s="187"/>
    </row>
    <row r="56" spans="1:11" ht="21.75" x14ac:dyDescent="0.2">
      <c r="A56" s="110">
        <v>6</v>
      </c>
      <c r="B56" s="57" t="s">
        <v>178</v>
      </c>
      <c r="C56" s="95"/>
      <c r="D56" s="37"/>
      <c r="E56" s="34"/>
      <c r="F56" s="34"/>
      <c r="G56" s="98"/>
      <c r="H56" s="95">
        <f>H57</f>
        <v>19000</v>
      </c>
      <c r="I56" s="110"/>
      <c r="J56" s="99"/>
      <c r="K56" s="109">
        <v>1</v>
      </c>
    </row>
    <row r="57" spans="1:11" ht="21.75" x14ac:dyDescent="0.2">
      <c r="A57" s="78"/>
      <c r="B57" s="79" t="s">
        <v>179</v>
      </c>
      <c r="C57" s="102"/>
      <c r="D57" s="103"/>
      <c r="E57" s="101"/>
      <c r="F57" s="101"/>
      <c r="G57" s="111"/>
      <c r="H57" s="102">
        <f>H58+H59+H60</f>
        <v>19000</v>
      </c>
      <c r="I57" s="78"/>
      <c r="J57" s="85"/>
      <c r="K57" s="86"/>
    </row>
    <row r="58" spans="1:11" ht="43.5" x14ac:dyDescent="0.2">
      <c r="A58" s="203"/>
      <c r="B58" s="207" t="s">
        <v>180</v>
      </c>
      <c r="C58" s="167">
        <v>20</v>
      </c>
      <c r="D58" s="179" t="s">
        <v>102</v>
      </c>
      <c r="E58" s="177"/>
      <c r="F58" s="177"/>
      <c r="G58" s="214" t="s">
        <v>181</v>
      </c>
      <c r="H58" s="215">
        <v>4000</v>
      </c>
      <c r="I58" s="203"/>
      <c r="J58" s="195" t="s">
        <v>182</v>
      </c>
      <c r="K58" s="187"/>
    </row>
    <row r="59" spans="1:11" ht="27.75" customHeight="1" x14ac:dyDescent="0.2">
      <c r="A59" s="203"/>
      <c r="B59" s="207" t="s">
        <v>183</v>
      </c>
      <c r="C59" s="167">
        <v>20</v>
      </c>
      <c r="D59" s="179" t="s">
        <v>102</v>
      </c>
      <c r="E59" s="177"/>
      <c r="F59" s="177"/>
      <c r="G59" s="214" t="s">
        <v>181</v>
      </c>
      <c r="H59" s="215">
        <v>7000</v>
      </c>
      <c r="I59" s="203"/>
      <c r="J59" s="195" t="s">
        <v>123</v>
      </c>
      <c r="K59" s="187"/>
    </row>
    <row r="60" spans="1:11" ht="21.75" x14ac:dyDescent="0.2">
      <c r="A60" s="203"/>
      <c r="B60" s="207" t="s">
        <v>184</v>
      </c>
      <c r="C60" s="167">
        <v>20</v>
      </c>
      <c r="D60" s="179" t="s">
        <v>102</v>
      </c>
      <c r="E60" s="177"/>
      <c r="F60" s="177"/>
      <c r="G60" s="214" t="s">
        <v>181</v>
      </c>
      <c r="H60" s="215">
        <v>8000</v>
      </c>
      <c r="I60" s="203"/>
      <c r="J60" s="195" t="s">
        <v>123</v>
      </c>
      <c r="K60" s="187"/>
    </row>
    <row r="61" spans="1:11" ht="21.75" x14ac:dyDescent="0.2">
      <c r="A61" s="34">
        <v>7</v>
      </c>
      <c r="B61" s="57" t="s">
        <v>185</v>
      </c>
      <c r="C61" s="95"/>
      <c r="D61" s="96"/>
      <c r="E61" s="97"/>
      <c r="F61" s="97"/>
      <c r="G61" s="98"/>
      <c r="H61" s="95">
        <f>H62</f>
        <v>103500</v>
      </c>
      <c r="I61" s="97"/>
      <c r="J61" s="99"/>
      <c r="K61" s="100">
        <v>1</v>
      </c>
    </row>
    <row r="62" spans="1:11" ht="21.75" x14ac:dyDescent="0.2">
      <c r="A62" s="101"/>
      <c r="B62" s="79" t="s">
        <v>186</v>
      </c>
      <c r="C62" s="102"/>
      <c r="D62" s="81"/>
      <c r="E62" s="104"/>
      <c r="F62" s="104"/>
      <c r="G62" s="111"/>
      <c r="H62" s="102">
        <f>H63+H64+H65+H66</f>
        <v>103500</v>
      </c>
      <c r="I62" s="104"/>
      <c r="J62" s="85"/>
      <c r="K62" s="112"/>
    </row>
    <row r="63" spans="1:11" ht="21.75" x14ac:dyDescent="0.2">
      <c r="A63" s="177"/>
      <c r="B63" s="207" t="s">
        <v>187</v>
      </c>
      <c r="C63" s="167">
        <v>60</v>
      </c>
      <c r="D63" s="179" t="s">
        <v>102</v>
      </c>
      <c r="E63" s="180"/>
      <c r="F63" s="180"/>
      <c r="G63" s="216" t="s">
        <v>188</v>
      </c>
      <c r="H63" s="217">
        <v>9000</v>
      </c>
      <c r="I63" s="180"/>
      <c r="J63" s="195" t="s">
        <v>123</v>
      </c>
      <c r="K63" s="191"/>
    </row>
    <row r="64" spans="1:11" ht="43.5" x14ac:dyDescent="0.2">
      <c r="A64" s="177"/>
      <c r="B64" s="207" t="s">
        <v>189</v>
      </c>
      <c r="C64" s="167">
        <v>30</v>
      </c>
      <c r="D64" s="218" t="s">
        <v>102</v>
      </c>
      <c r="E64" s="180"/>
      <c r="F64" s="180"/>
      <c r="G64" s="216" t="s">
        <v>190</v>
      </c>
      <c r="H64" s="217">
        <v>5400</v>
      </c>
      <c r="I64" s="180"/>
      <c r="J64" s="195" t="s">
        <v>123</v>
      </c>
      <c r="K64" s="191"/>
    </row>
    <row r="65" spans="1:11" ht="21.75" x14ac:dyDescent="0.2">
      <c r="A65" s="177"/>
      <c r="B65" s="207" t="s">
        <v>191</v>
      </c>
      <c r="C65" s="167">
        <v>90</v>
      </c>
      <c r="D65" s="218" t="s">
        <v>192</v>
      </c>
      <c r="E65" s="180"/>
      <c r="F65" s="180"/>
      <c r="G65" s="216" t="s">
        <v>188</v>
      </c>
      <c r="H65" s="217">
        <v>33300</v>
      </c>
      <c r="I65" s="180"/>
      <c r="J65" s="198" t="s">
        <v>193</v>
      </c>
      <c r="K65" s="191"/>
    </row>
    <row r="66" spans="1:11" ht="21.75" x14ac:dyDescent="0.2">
      <c r="A66" s="177"/>
      <c r="B66" s="207" t="s">
        <v>194</v>
      </c>
      <c r="C66" s="167">
        <v>90</v>
      </c>
      <c r="D66" s="218" t="s">
        <v>192</v>
      </c>
      <c r="E66" s="180"/>
      <c r="F66" s="180"/>
      <c r="G66" s="216" t="s">
        <v>188</v>
      </c>
      <c r="H66" s="217">
        <v>55800</v>
      </c>
      <c r="I66" s="180"/>
      <c r="J66" s="198" t="s">
        <v>195</v>
      </c>
      <c r="K66" s="191"/>
    </row>
    <row r="67" spans="1:11" ht="21.75" x14ac:dyDescent="0.2">
      <c r="A67" s="34">
        <v>8</v>
      </c>
      <c r="B67" s="57" t="s">
        <v>196</v>
      </c>
      <c r="C67" s="95"/>
      <c r="D67" s="267"/>
      <c r="E67" s="97"/>
      <c r="F67" s="97"/>
      <c r="G67" s="130"/>
      <c r="H67" s="95">
        <f>H69+H70+H71+H72+H75</f>
        <v>1599200</v>
      </c>
      <c r="I67" s="97"/>
      <c r="J67" s="108"/>
      <c r="K67" s="100">
        <v>1</v>
      </c>
    </row>
    <row r="68" spans="1:11" ht="21.75" x14ac:dyDescent="0.2">
      <c r="A68" s="101"/>
      <c r="B68" s="79" t="s">
        <v>197</v>
      </c>
      <c r="C68" s="102"/>
      <c r="D68" s="268"/>
      <c r="E68" s="101"/>
      <c r="F68" s="101"/>
      <c r="G68" s="82"/>
      <c r="H68" s="102">
        <f>H69+H70+H71+H72+H75</f>
        <v>1599200</v>
      </c>
      <c r="I68" s="78"/>
      <c r="J68" s="85"/>
      <c r="K68" s="86"/>
    </row>
    <row r="69" spans="1:11" ht="21.75" x14ac:dyDescent="0.2">
      <c r="A69" s="177"/>
      <c r="B69" s="207" t="s">
        <v>198</v>
      </c>
      <c r="C69" s="219">
        <v>44</v>
      </c>
      <c r="D69" s="218" t="s">
        <v>192</v>
      </c>
      <c r="E69" s="180"/>
      <c r="F69" s="180"/>
      <c r="G69" s="216" t="s">
        <v>73</v>
      </c>
      <c r="H69" s="217">
        <v>372000</v>
      </c>
      <c r="I69" s="203"/>
      <c r="J69" s="195" t="s">
        <v>199</v>
      </c>
      <c r="K69" s="191"/>
    </row>
    <row r="70" spans="1:11" ht="43.5" x14ac:dyDescent="0.2">
      <c r="A70" s="177"/>
      <c r="B70" s="207" t="s">
        <v>200</v>
      </c>
      <c r="C70" s="217">
        <v>25</v>
      </c>
      <c r="D70" s="179" t="s">
        <v>192</v>
      </c>
      <c r="E70" s="180"/>
      <c r="F70" s="180"/>
      <c r="G70" s="216" t="s">
        <v>73</v>
      </c>
      <c r="H70" s="217">
        <v>900000</v>
      </c>
      <c r="I70" s="180"/>
      <c r="J70" s="195" t="s">
        <v>174</v>
      </c>
      <c r="K70" s="185"/>
    </row>
    <row r="71" spans="1:11" ht="43.5" x14ac:dyDescent="0.2">
      <c r="A71" s="177"/>
      <c r="B71" s="207" t="s">
        <v>201</v>
      </c>
      <c r="C71" s="217">
        <v>5</v>
      </c>
      <c r="D71" s="179" t="s">
        <v>192</v>
      </c>
      <c r="E71" s="177"/>
      <c r="F71" s="177"/>
      <c r="G71" s="216" t="s">
        <v>202</v>
      </c>
      <c r="H71" s="217">
        <v>200000</v>
      </c>
      <c r="I71" s="177"/>
      <c r="J71" s="195" t="s">
        <v>203</v>
      </c>
      <c r="K71" s="187"/>
    </row>
    <row r="72" spans="1:11" ht="43.5" x14ac:dyDescent="0.2">
      <c r="A72" s="177"/>
      <c r="B72" s="207" t="s">
        <v>204</v>
      </c>
      <c r="C72" s="217"/>
      <c r="D72" s="179"/>
      <c r="E72" s="180"/>
      <c r="F72" s="180"/>
      <c r="G72" s="216" t="s">
        <v>73</v>
      </c>
      <c r="H72" s="217">
        <v>39200</v>
      </c>
      <c r="I72" s="180"/>
      <c r="J72" s="195" t="s">
        <v>205</v>
      </c>
      <c r="K72" s="191"/>
    </row>
    <row r="73" spans="1:11" ht="21.75" x14ac:dyDescent="0.2">
      <c r="A73" s="177"/>
      <c r="B73" s="207" t="s">
        <v>206</v>
      </c>
      <c r="C73" s="217"/>
      <c r="D73" s="179"/>
      <c r="E73" s="180"/>
      <c r="F73" s="180"/>
      <c r="G73" s="216"/>
      <c r="H73" s="217"/>
      <c r="I73" s="180"/>
      <c r="J73" s="195"/>
      <c r="K73" s="191"/>
    </row>
    <row r="74" spans="1:11" ht="21.75" x14ac:dyDescent="0.2">
      <c r="A74" s="177"/>
      <c r="B74" s="207" t="s">
        <v>207</v>
      </c>
      <c r="C74" s="217"/>
      <c r="D74" s="179"/>
      <c r="E74" s="180"/>
      <c r="F74" s="180"/>
      <c r="G74" s="216"/>
      <c r="H74" s="217"/>
      <c r="I74" s="180"/>
      <c r="J74" s="195"/>
      <c r="K74" s="191"/>
    </row>
    <row r="75" spans="1:11" ht="21.75" x14ac:dyDescent="0.2">
      <c r="A75" s="177"/>
      <c r="B75" s="207" t="s">
        <v>208</v>
      </c>
      <c r="C75" s="217">
        <v>44</v>
      </c>
      <c r="D75" s="179" t="s">
        <v>192</v>
      </c>
      <c r="E75" s="180"/>
      <c r="F75" s="180"/>
      <c r="G75" s="216" t="s">
        <v>73</v>
      </c>
      <c r="H75" s="217">
        <v>88000</v>
      </c>
      <c r="I75" s="203"/>
      <c r="J75" s="195" t="s">
        <v>209</v>
      </c>
      <c r="K75" s="187"/>
    </row>
    <row r="76" spans="1:11" ht="21.75" x14ac:dyDescent="0.2">
      <c r="A76" s="34">
        <v>9</v>
      </c>
      <c r="B76" s="57" t="s">
        <v>210</v>
      </c>
      <c r="C76" s="95"/>
      <c r="D76" s="95"/>
      <c r="E76" s="97"/>
      <c r="F76" s="97"/>
      <c r="G76" s="98"/>
      <c r="H76" s="95">
        <f>H77</f>
        <v>587250</v>
      </c>
      <c r="I76" s="97"/>
      <c r="J76" s="99"/>
      <c r="K76" s="100">
        <v>1</v>
      </c>
    </row>
    <row r="77" spans="1:11" ht="43.5" x14ac:dyDescent="0.2">
      <c r="A77" s="101"/>
      <c r="B77" s="79" t="s">
        <v>211</v>
      </c>
      <c r="C77" s="102"/>
      <c r="D77" s="102"/>
      <c r="E77" s="101"/>
      <c r="F77" s="101"/>
      <c r="G77" s="82"/>
      <c r="H77" s="102">
        <f>H78+H83+H90+H97+H104</f>
        <v>587250</v>
      </c>
      <c r="I77" s="104"/>
      <c r="J77" s="85"/>
      <c r="K77" s="86"/>
    </row>
    <row r="78" spans="1:11" ht="21.75" x14ac:dyDescent="0.2">
      <c r="A78" s="113"/>
      <c r="B78" s="114" t="s">
        <v>212</v>
      </c>
      <c r="C78" s="115"/>
      <c r="D78" s="116"/>
      <c r="E78" s="117"/>
      <c r="F78" s="117"/>
      <c r="G78" s="118"/>
      <c r="H78" s="115">
        <f>H82+H80+H81</f>
        <v>44250</v>
      </c>
      <c r="I78" s="119"/>
      <c r="J78" s="120"/>
      <c r="K78" s="121"/>
    </row>
    <row r="79" spans="1:11" ht="21.75" x14ac:dyDescent="0.2">
      <c r="A79" s="177"/>
      <c r="B79" s="207" t="s">
        <v>213</v>
      </c>
      <c r="C79" s="167"/>
      <c r="D79" s="179"/>
      <c r="E79" s="180"/>
      <c r="F79" s="180"/>
      <c r="G79" s="169"/>
      <c r="H79" s="167"/>
      <c r="I79" s="180"/>
      <c r="J79" s="195"/>
      <c r="K79" s="191"/>
    </row>
    <row r="80" spans="1:11" ht="43.5" x14ac:dyDescent="0.2">
      <c r="A80" s="177"/>
      <c r="B80" s="207" t="s">
        <v>214</v>
      </c>
      <c r="C80" s="219">
        <v>50</v>
      </c>
      <c r="D80" s="179" t="s">
        <v>102</v>
      </c>
      <c r="E80" s="180"/>
      <c r="F80" s="180"/>
      <c r="G80" s="216" t="s">
        <v>215</v>
      </c>
      <c r="H80" s="217">
        <v>17500</v>
      </c>
      <c r="I80" s="180"/>
      <c r="J80" s="195" t="s">
        <v>123</v>
      </c>
      <c r="K80" s="191"/>
    </row>
    <row r="81" spans="1:11" ht="43.5" x14ac:dyDescent="0.2">
      <c r="A81" s="177"/>
      <c r="B81" s="207" t="s">
        <v>216</v>
      </c>
      <c r="C81" s="217">
        <v>5</v>
      </c>
      <c r="D81" s="179" t="s">
        <v>170</v>
      </c>
      <c r="E81" s="180"/>
      <c r="F81" s="180"/>
      <c r="G81" s="216" t="s">
        <v>215</v>
      </c>
      <c r="H81" s="217">
        <v>17750</v>
      </c>
      <c r="I81" s="180"/>
      <c r="J81" s="195" t="s">
        <v>217</v>
      </c>
      <c r="K81" s="191"/>
    </row>
    <row r="82" spans="1:11" ht="43.5" x14ac:dyDescent="0.2">
      <c r="A82" s="177"/>
      <c r="B82" s="207" t="s">
        <v>218</v>
      </c>
      <c r="C82" s="217">
        <v>3</v>
      </c>
      <c r="D82" s="179" t="s">
        <v>31</v>
      </c>
      <c r="E82" s="180"/>
      <c r="F82" s="180"/>
      <c r="G82" s="216" t="s">
        <v>215</v>
      </c>
      <c r="H82" s="217">
        <v>9000</v>
      </c>
      <c r="I82" s="180"/>
      <c r="J82" s="195" t="s">
        <v>130</v>
      </c>
      <c r="K82" s="187"/>
    </row>
    <row r="83" spans="1:11" ht="43.5" x14ac:dyDescent="0.2">
      <c r="A83" s="113"/>
      <c r="B83" s="114" t="s">
        <v>219</v>
      </c>
      <c r="C83" s="122"/>
      <c r="D83" s="116"/>
      <c r="E83" s="117"/>
      <c r="F83" s="117"/>
      <c r="G83" s="118"/>
      <c r="H83" s="115">
        <f>H85+H86+H87+H88+H89</f>
        <v>121000</v>
      </c>
      <c r="I83" s="113"/>
      <c r="J83" s="120"/>
      <c r="K83" s="121"/>
    </row>
    <row r="84" spans="1:11" ht="43.5" x14ac:dyDescent="0.2">
      <c r="A84" s="177"/>
      <c r="B84" s="207" t="s">
        <v>220</v>
      </c>
      <c r="C84" s="217"/>
      <c r="D84" s="220"/>
      <c r="E84" s="180"/>
      <c r="F84" s="180"/>
      <c r="G84" s="169"/>
      <c r="H84" s="167"/>
      <c r="I84" s="180"/>
      <c r="J84" s="195"/>
      <c r="K84" s="191"/>
    </row>
    <row r="85" spans="1:11" ht="65.25" x14ac:dyDescent="0.2">
      <c r="A85" s="177"/>
      <c r="B85" s="207" t="s">
        <v>221</v>
      </c>
      <c r="C85" s="219">
        <v>50</v>
      </c>
      <c r="D85" s="179" t="s">
        <v>102</v>
      </c>
      <c r="E85" s="180"/>
      <c r="F85" s="180"/>
      <c r="G85" s="216" t="s">
        <v>222</v>
      </c>
      <c r="H85" s="217">
        <v>20000</v>
      </c>
      <c r="I85" s="180"/>
      <c r="J85" s="221">
        <v>24077</v>
      </c>
      <c r="K85" s="191"/>
    </row>
    <row r="86" spans="1:11" ht="43.5" x14ac:dyDescent="0.2">
      <c r="A86" s="177"/>
      <c r="B86" s="207" t="s">
        <v>223</v>
      </c>
      <c r="C86" s="217"/>
      <c r="D86" s="179"/>
      <c r="E86" s="180"/>
      <c r="F86" s="180"/>
      <c r="G86" s="216"/>
      <c r="H86" s="217"/>
      <c r="I86" s="177"/>
      <c r="J86" s="221"/>
      <c r="K86" s="187"/>
    </row>
    <row r="87" spans="1:11" ht="43.5" x14ac:dyDescent="0.2">
      <c r="A87" s="177"/>
      <c r="B87" s="207" t="s">
        <v>224</v>
      </c>
      <c r="C87" s="217">
        <v>50</v>
      </c>
      <c r="D87" s="222" t="s">
        <v>102</v>
      </c>
      <c r="E87" s="180"/>
      <c r="F87" s="180"/>
      <c r="G87" s="216" t="s">
        <v>222</v>
      </c>
      <c r="H87" s="217">
        <v>70000</v>
      </c>
      <c r="I87" s="180"/>
      <c r="J87" s="221">
        <v>24077</v>
      </c>
      <c r="K87" s="187"/>
    </row>
    <row r="88" spans="1:11" ht="43.5" x14ac:dyDescent="0.2">
      <c r="A88" s="177"/>
      <c r="B88" s="207" t="s">
        <v>225</v>
      </c>
      <c r="C88" s="217">
        <v>2</v>
      </c>
      <c r="D88" s="179" t="s">
        <v>192</v>
      </c>
      <c r="E88" s="180"/>
      <c r="F88" s="180"/>
      <c r="G88" s="216" t="s">
        <v>222</v>
      </c>
      <c r="H88" s="217">
        <v>30000</v>
      </c>
      <c r="I88" s="180"/>
      <c r="J88" s="195" t="s">
        <v>217</v>
      </c>
      <c r="K88" s="191"/>
    </row>
    <row r="89" spans="1:11" ht="21.75" x14ac:dyDescent="0.2">
      <c r="A89" s="177"/>
      <c r="B89" s="207" t="s">
        <v>226</v>
      </c>
      <c r="C89" s="217">
        <v>1</v>
      </c>
      <c r="D89" s="179" t="s">
        <v>31</v>
      </c>
      <c r="E89" s="180"/>
      <c r="F89" s="180"/>
      <c r="G89" s="216" t="s">
        <v>222</v>
      </c>
      <c r="H89" s="217">
        <v>1000</v>
      </c>
      <c r="I89" s="180"/>
      <c r="J89" s="195" t="s">
        <v>217</v>
      </c>
      <c r="K89" s="191"/>
    </row>
    <row r="90" spans="1:11" ht="43.5" x14ac:dyDescent="0.2">
      <c r="A90" s="113"/>
      <c r="B90" s="114" t="s">
        <v>227</v>
      </c>
      <c r="C90" s="115"/>
      <c r="D90" s="123"/>
      <c r="E90" s="117"/>
      <c r="F90" s="117"/>
      <c r="G90" s="124"/>
      <c r="H90" s="115">
        <f>H92+H95+H96</f>
        <v>53000</v>
      </c>
      <c r="I90" s="117"/>
      <c r="J90" s="120"/>
      <c r="K90" s="125"/>
    </row>
    <row r="91" spans="1:11" ht="21.75" x14ac:dyDescent="0.2">
      <c r="A91" s="177"/>
      <c r="B91" s="207" t="s">
        <v>228</v>
      </c>
      <c r="C91" s="167"/>
      <c r="D91" s="179"/>
      <c r="E91" s="177"/>
      <c r="F91" s="177"/>
      <c r="G91" s="169"/>
      <c r="H91" s="167"/>
      <c r="I91" s="177"/>
      <c r="J91" s="195"/>
      <c r="K91" s="187"/>
    </row>
    <row r="92" spans="1:11" ht="43.5" x14ac:dyDescent="0.2">
      <c r="A92" s="177"/>
      <c r="B92" s="207" t="s">
        <v>229</v>
      </c>
      <c r="C92" s="217">
        <v>20</v>
      </c>
      <c r="D92" s="179" t="s">
        <v>102</v>
      </c>
      <c r="E92" s="180"/>
      <c r="F92" s="180"/>
      <c r="G92" s="216" t="s">
        <v>230</v>
      </c>
      <c r="H92" s="217">
        <v>8000</v>
      </c>
      <c r="I92" s="177"/>
      <c r="J92" s="195" t="s">
        <v>231</v>
      </c>
      <c r="K92" s="187"/>
    </row>
    <row r="93" spans="1:11" ht="21.75" x14ac:dyDescent="0.2">
      <c r="A93" s="177"/>
      <c r="B93" s="207" t="s">
        <v>232</v>
      </c>
      <c r="C93" s="217"/>
      <c r="D93" s="179"/>
      <c r="E93" s="177"/>
      <c r="F93" s="177"/>
      <c r="G93" s="216"/>
      <c r="H93" s="217"/>
      <c r="I93" s="177"/>
      <c r="J93" s="195"/>
      <c r="K93" s="187"/>
    </row>
    <row r="94" spans="1:11" ht="21.75" x14ac:dyDescent="0.2">
      <c r="A94" s="177"/>
      <c r="B94" s="207" t="s">
        <v>233</v>
      </c>
      <c r="C94" s="217"/>
      <c r="D94" s="179"/>
      <c r="E94" s="177"/>
      <c r="F94" s="177"/>
      <c r="G94" s="216"/>
      <c r="H94" s="217"/>
      <c r="I94" s="177"/>
      <c r="J94" s="195"/>
      <c r="K94" s="187"/>
    </row>
    <row r="95" spans="1:11" ht="21.75" x14ac:dyDescent="0.2">
      <c r="A95" s="177"/>
      <c r="B95" s="207" t="s">
        <v>234</v>
      </c>
      <c r="C95" s="219">
        <v>20</v>
      </c>
      <c r="D95" s="179" t="s">
        <v>102</v>
      </c>
      <c r="E95" s="180"/>
      <c r="F95" s="180"/>
      <c r="G95" s="216" t="s">
        <v>230</v>
      </c>
      <c r="H95" s="217">
        <v>16000</v>
      </c>
      <c r="I95" s="180"/>
      <c r="J95" s="221">
        <v>24077</v>
      </c>
      <c r="K95" s="191"/>
    </row>
    <row r="96" spans="1:11" ht="43.5" x14ac:dyDescent="0.2">
      <c r="A96" s="177"/>
      <c r="B96" s="207" t="s">
        <v>235</v>
      </c>
      <c r="C96" s="217">
        <v>1</v>
      </c>
      <c r="D96" s="179" t="s">
        <v>192</v>
      </c>
      <c r="E96" s="180"/>
      <c r="F96" s="180"/>
      <c r="G96" s="216" t="s">
        <v>230</v>
      </c>
      <c r="H96" s="217">
        <v>29000</v>
      </c>
      <c r="I96" s="180"/>
      <c r="J96" s="195" t="s">
        <v>217</v>
      </c>
      <c r="K96" s="191"/>
    </row>
    <row r="97" spans="1:11" ht="21.75" x14ac:dyDescent="0.2">
      <c r="A97" s="113"/>
      <c r="B97" s="126" t="s">
        <v>236</v>
      </c>
      <c r="C97" s="115"/>
      <c r="D97" s="116"/>
      <c r="E97" s="117"/>
      <c r="F97" s="117"/>
      <c r="G97" s="118"/>
      <c r="H97" s="115">
        <f>H99+H100+H102+H103</f>
        <v>312000</v>
      </c>
      <c r="I97" s="119"/>
      <c r="J97" s="120"/>
      <c r="K97" s="121"/>
    </row>
    <row r="98" spans="1:11" ht="21.75" x14ac:dyDescent="0.2">
      <c r="A98" s="177"/>
      <c r="B98" s="207" t="s">
        <v>237</v>
      </c>
      <c r="C98" s="167"/>
      <c r="D98" s="197"/>
      <c r="E98" s="180"/>
      <c r="F98" s="180"/>
      <c r="G98" s="201"/>
      <c r="H98" s="167"/>
      <c r="I98" s="203"/>
      <c r="J98" s="182"/>
      <c r="K98" s="185"/>
    </row>
    <row r="99" spans="1:11" ht="65.25" x14ac:dyDescent="0.2">
      <c r="A99" s="177"/>
      <c r="B99" s="207" t="s">
        <v>238</v>
      </c>
      <c r="C99" s="219" t="s">
        <v>239</v>
      </c>
      <c r="D99" s="179" t="s">
        <v>102</v>
      </c>
      <c r="E99" s="177"/>
      <c r="F99" s="177"/>
      <c r="G99" s="216" t="s">
        <v>188</v>
      </c>
      <c r="H99" s="217">
        <v>60000</v>
      </c>
      <c r="I99" s="180"/>
      <c r="J99" s="221" t="s">
        <v>240</v>
      </c>
      <c r="K99" s="187"/>
    </row>
    <row r="100" spans="1:11" ht="43.5" x14ac:dyDescent="0.2">
      <c r="A100" s="177"/>
      <c r="B100" s="207" t="s">
        <v>241</v>
      </c>
      <c r="C100" s="217" t="s">
        <v>242</v>
      </c>
      <c r="D100" s="222" t="s">
        <v>192</v>
      </c>
      <c r="E100" s="180"/>
      <c r="F100" s="180"/>
      <c r="G100" s="216" t="s">
        <v>188</v>
      </c>
      <c r="H100" s="217">
        <v>120000</v>
      </c>
      <c r="I100" s="203"/>
      <c r="J100" s="221">
        <v>24228</v>
      </c>
      <c r="K100" s="187"/>
    </row>
    <row r="101" spans="1:11" ht="65.25" x14ac:dyDescent="0.2">
      <c r="A101" s="177"/>
      <c r="B101" s="207" t="s">
        <v>243</v>
      </c>
      <c r="C101" s="217"/>
      <c r="D101" s="179"/>
      <c r="E101" s="180"/>
      <c r="F101" s="180"/>
      <c r="G101" s="216"/>
      <c r="H101" s="217"/>
      <c r="I101" s="180"/>
      <c r="J101" s="221"/>
      <c r="K101" s="191"/>
    </row>
    <row r="102" spans="1:11" ht="21.75" x14ac:dyDescent="0.2">
      <c r="A102" s="177"/>
      <c r="B102" s="207" t="s">
        <v>244</v>
      </c>
      <c r="C102" s="217" t="s">
        <v>239</v>
      </c>
      <c r="D102" s="179" t="s">
        <v>102</v>
      </c>
      <c r="E102" s="180"/>
      <c r="F102" s="180"/>
      <c r="G102" s="216" t="s">
        <v>245</v>
      </c>
      <c r="H102" s="217">
        <v>120000</v>
      </c>
      <c r="I102" s="180"/>
      <c r="J102" s="221" t="s">
        <v>246</v>
      </c>
      <c r="K102" s="191"/>
    </row>
    <row r="103" spans="1:11" ht="21.75" x14ac:dyDescent="0.2">
      <c r="A103" s="177"/>
      <c r="B103" s="207" t="s">
        <v>247</v>
      </c>
      <c r="C103" s="217" t="s">
        <v>248</v>
      </c>
      <c r="D103" s="179" t="s">
        <v>82</v>
      </c>
      <c r="E103" s="169"/>
      <c r="F103" s="169"/>
      <c r="G103" s="216" t="s">
        <v>245</v>
      </c>
      <c r="H103" s="217">
        <v>12000</v>
      </c>
      <c r="I103" s="180"/>
      <c r="J103" s="221">
        <v>24047</v>
      </c>
      <c r="K103" s="185"/>
    </row>
    <row r="104" spans="1:11" ht="43.5" x14ac:dyDescent="0.2">
      <c r="A104" s="127"/>
      <c r="B104" s="114" t="s">
        <v>249</v>
      </c>
      <c r="C104" s="115"/>
      <c r="D104" s="116"/>
      <c r="E104" s="118"/>
      <c r="F104" s="118"/>
      <c r="G104" s="118"/>
      <c r="H104" s="115">
        <f>H106+H108+H109</f>
        <v>57000</v>
      </c>
      <c r="I104" s="117"/>
      <c r="J104" s="128"/>
      <c r="K104" s="129"/>
    </row>
    <row r="105" spans="1:11" ht="43.5" x14ac:dyDescent="0.2">
      <c r="A105" s="177"/>
      <c r="B105" s="207" t="s">
        <v>250</v>
      </c>
      <c r="C105" s="167"/>
      <c r="D105" s="167"/>
      <c r="E105" s="169"/>
      <c r="F105" s="169"/>
      <c r="G105" s="169"/>
      <c r="H105" s="167"/>
      <c r="I105" s="177"/>
      <c r="J105" s="221"/>
      <c r="K105" s="187"/>
    </row>
    <row r="106" spans="1:11" ht="43.5" x14ac:dyDescent="0.2">
      <c r="A106" s="177"/>
      <c r="B106" s="207" t="s">
        <v>251</v>
      </c>
      <c r="C106" s="217">
        <v>25</v>
      </c>
      <c r="D106" s="167" t="s">
        <v>102</v>
      </c>
      <c r="E106" s="180"/>
      <c r="F106" s="180"/>
      <c r="G106" s="223" t="s">
        <v>215</v>
      </c>
      <c r="H106" s="217">
        <v>10000</v>
      </c>
      <c r="I106" s="203"/>
      <c r="J106" s="221">
        <v>24047</v>
      </c>
      <c r="K106" s="191"/>
    </row>
    <row r="107" spans="1:11" ht="43.5" x14ac:dyDescent="0.2">
      <c r="A107" s="177"/>
      <c r="B107" s="207" t="s">
        <v>252</v>
      </c>
      <c r="C107" s="217"/>
      <c r="D107" s="167"/>
      <c r="E107" s="180"/>
      <c r="F107" s="180"/>
      <c r="G107" s="223"/>
      <c r="H107" s="217"/>
      <c r="I107" s="180"/>
      <c r="J107" s="195"/>
      <c r="K107" s="187"/>
    </row>
    <row r="108" spans="1:11" ht="43.5" x14ac:dyDescent="0.2">
      <c r="A108" s="177"/>
      <c r="B108" s="207" t="s">
        <v>253</v>
      </c>
      <c r="C108" s="224">
        <v>25</v>
      </c>
      <c r="D108" s="167" t="s">
        <v>102</v>
      </c>
      <c r="E108" s="180"/>
      <c r="F108" s="180"/>
      <c r="G108" s="223" t="s">
        <v>215</v>
      </c>
      <c r="H108" s="217">
        <v>35000</v>
      </c>
      <c r="I108" s="180"/>
      <c r="J108" s="195" t="s">
        <v>123</v>
      </c>
      <c r="K108" s="185"/>
    </row>
    <row r="109" spans="1:11" ht="43.5" x14ac:dyDescent="0.2">
      <c r="A109" s="177"/>
      <c r="B109" s="207" t="s">
        <v>254</v>
      </c>
      <c r="C109" s="217">
        <v>1</v>
      </c>
      <c r="D109" s="167" t="s">
        <v>192</v>
      </c>
      <c r="E109" s="180"/>
      <c r="F109" s="180"/>
      <c r="G109" s="223" t="s">
        <v>215</v>
      </c>
      <c r="H109" s="217">
        <v>12000</v>
      </c>
      <c r="I109" s="180"/>
      <c r="J109" s="195" t="s">
        <v>217</v>
      </c>
      <c r="K109" s="185"/>
    </row>
    <row r="110" spans="1:11" ht="43.5" x14ac:dyDescent="0.2">
      <c r="A110" s="34">
        <v>10</v>
      </c>
      <c r="B110" s="57" t="s">
        <v>255</v>
      </c>
      <c r="C110" s="95"/>
      <c r="D110" s="37"/>
      <c r="E110" s="34"/>
      <c r="F110" s="34"/>
      <c r="G110" s="130"/>
      <c r="H110" s="95">
        <f>H111</f>
        <v>303500</v>
      </c>
      <c r="I110" s="110"/>
      <c r="J110" s="61"/>
      <c r="K110" s="109">
        <v>2</v>
      </c>
    </row>
    <row r="111" spans="1:11" ht="43.5" x14ac:dyDescent="0.2">
      <c r="A111" s="101"/>
      <c r="B111" s="79" t="s">
        <v>256</v>
      </c>
      <c r="C111" s="102"/>
      <c r="D111" s="103"/>
      <c r="E111" s="104"/>
      <c r="F111" s="104"/>
      <c r="G111" s="82"/>
      <c r="H111" s="137">
        <f>H113+H114+H115+H117+H118+H120+H121+H123+H125+H126+H128+H129</f>
        <v>303500</v>
      </c>
      <c r="I111" s="104"/>
      <c r="J111" s="104"/>
      <c r="K111" s="106"/>
    </row>
    <row r="112" spans="1:11" ht="65.25" x14ac:dyDescent="0.2">
      <c r="A112" s="177"/>
      <c r="B112" s="207" t="s">
        <v>257</v>
      </c>
      <c r="C112" s="167"/>
      <c r="D112" s="197"/>
      <c r="E112" s="180"/>
      <c r="F112" s="180"/>
      <c r="G112" s="169"/>
      <c r="H112" s="167"/>
      <c r="I112" s="203"/>
      <c r="J112" s="221"/>
      <c r="K112" s="191"/>
    </row>
    <row r="113" spans="1:11" ht="43.5" x14ac:dyDescent="0.2">
      <c r="A113" s="177"/>
      <c r="B113" s="207" t="s">
        <v>258</v>
      </c>
      <c r="C113" s="219">
        <v>50</v>
      </c>
      <c r="D113" s="179" t="s">
        <v>102</v>
      </c>
      <c r="E113" s="169"/>
      <c r="F113" s="169"/>
      <c r="G113" s="216" t="s">
        <v>259</v>
      </c>
      <c r="H113" s="217">
        <v>15000</v>
      </c>
      <c r="I113" s="180"/>
      <c r="J113" s="182">
        <v>24077</v>
      </c>
      <c r="K113" s="191"/>
    </row>
    <row r="114" spans="1:11" ht="43.5" x14ac:dyDescent="0.2">
      <c r="A114" s="177"/>
      <c r="B114" s="207" t="s">
        <v>260</v>
      </c>
      <c r="C114" s="217">
        <v>1</v>
      </c>
      <c r="D114" s="225" t="s">
        <v>192</v>
      </c>
      <c r="E114" s="180"/>
      <c r="F114" s="180"/>
      <c r="G114" s="216" t="s">
        <v>259</v>
      </c>
      <c r="H114" s="217">
        <v>50000</v>
      </c>
      <c r="I114" s="180"/>
      <c r="J114" s="226">
        <v>24077</v>
      </c>
      <c r="K114" s="185"/>
    </row>
    <row r="115" spans="1:11" ht="46.5" customHeight="1" x14ac:dyDescent="0.2">
      <c r="A115" s="177"/>
      <c r="B115" s="207" t="s">
        <v>261</v>
      </c>
      <c r="C115" s="217">
        <v>1</v>
      </c>
      <c r="D115" s="179" t="s">
        <v>262</v>
      </c>
      <c r="E115" s="180"/>
      <c r="F115" s="180"/>
      <c r="G115" s="216" t="s">
        <v>222</v>
      </c>
      <c r="H115" s="217">
        <v>30000</v>
      </c>
      <c r="I115" s="180"/>
      <c r="J115" s="182">
        <v>24198</v>
      </c>
      <c r="K115" s="187"/>
    </row>
    <row r="116" spans="1:11" ht="65.25" x14ac:dyDescent="0.2">
      <c r="A116" s="177"/>
      <c r="B116" s="207" t="s">
        <v>263</v>
      </c>
      <c r="C116" s="217"/>
      <c r="D116" s="179"/>
      <c r="E116" s="180"/>
      <c r="F116" s="180"/>
      <c r="G116" s="216"/>
      <c r="H116" s="217"/>
      <c r="I116" s="203"/>
      <c r="J116" s="221"/>
      <c r="K116" s="187"/>
    </row>
    <row r="117" spans="1:11" ht="21.75" x14ac:dyDescent="0.2">
      <c r="A117" s="177"/>
      <c r="B117" s="207" t="s">
        <v>264</v>
      </c>
      <c r="C117" s="217">
        <v>1</v>
      </c>
      <c r="D117" s="179" t="s">
        <v>262</v>
      </c>
      <c r="E117" s="180"/>
      <c r="F117" s="180"/>
      <c r="G117" s="216" t="s">
        <v>259</v>
      </c>
      <c r="H117" s="217">
        <v>30000</v>
      </c>
      <c r="I117" s="180"/>
      <c r="J117" s="182">
        <v>24077</v>
      </c>
      <c r="K117" s="191"/>
    </row>
    <row r="118" spans="1:11" ht="43.5" x14ac:dyDescent="0.2">
      <c r="A118" s="177"/>
      <c r="B118" s="207" t="s">
        <v>265</v>
      </c>
      <c r="C118" s="217">
        <v>1</v>
      </c>
      <c r="D118" s="179" t="s">
        <v>266</v>
      </c>
      <c r="E118" s="180"/>
      <c r="F118" s="180"/>
      <c r="G118" s="216" t="s">
        <v>267</v>
      </c>
      <c r="H118" s="217">
        <v>30000</v>
      </c>
      <c r="I118" s="180"/>
      <c r="J118" s="182">
        <v>24077</v>
      </c>
      <c r="K118" s="187"/>
    </row>
    <row r="119" spans="1:11" ht="21.75" x14ac:dyDescent="0.2">
      <c r="A119" s="177"/>
      <c r="B119" s="269" t="s">
        <v>268</v>
      </c>
      <c r="C119" s="217"/>
      <c r="D119" s="179"/>
      <c r="E119" s="180"/>
      <c r="F119" s="180"/>
      <c r="G119" s="216"/>
      <c r="H119" s="217"/>
      <c r="I119" s="180"/>
      <c r="J119" s="221"/>
      <c r="K119" s="191"/>
    </row>
    <row r="120" spans="1:11" ht="43.5" x14ac:dyDescent="0.2">
      <c r="A120" s="177"/>
      <c r="B120" s="227" t="s">
        <v>269</v>
      </c>
      <c r="C120" s="217">
        <v>3</v>
      </c>
      <c r="D120" s="179" t="s">
        <v>31</v>
      </c>
      <c r="E120" s="180"/>
      <c r="F120" s="180"/>
      <c r="G120" s="216" t="s">
        <v>259</v>
      </c>
      <c r="H120" s="217">
        <v>15000</v>
      </c>
      <c r="I120" s="180"/>
      <c r="J120" s="221" t="s">
        <v>270</v>
      </c>
      <c r="K120" s="191"/>
    </row>
    <row r="121" spans="1:11" ht="43.5" x14ac:dyDescent="0.2">
      <c r="A121" s="177"/>
      <c r="B121" s="227" t="s">
        <v>271</v>
      </c>
      <c r="C121" s="217">
        <v>24</v>
      </c>
      <c r="D121" s="179" t="s">
        <v>31</v>
      </c>
      <c r="E121" s="180"/>
      <c r="F121" s="180"/>
      <c r="G121" s="216" t="s">
        <v>73</v>
      </c>
      <c r="H121" s="217">
        <v>12000</v>
      </c>
      <c r="I121" s="180"/>
      <c r="J121" s="221" t="s">
        <v>270</v>
      </c>
      <c r="K121" s="187"/>
    </row>
    <row r="122" spans="1:11" ht="43.5" x14ac:dyDescent="0.2">
      <c r="A122" s="177"/>
      <c r="B122" s="227" t="s">
        <v>272</v>
      </c>
      <c r="C122" s="217"/>
      <c r="D122" s="179"/>
      <c r="E122" s="180"/>
      <c r="F122" s="180"/>
      <c r="G122" s="216"/>
      <c r="H122" s="217"/>
      <c r="I122" s="180"/>
      <c r="J122" s="195"/>
      <c r="K122" s="191"/>
    </row>
    <row r="123" spans="1:11" ht="43.5" x14ac:dyDescent="0.2">
      <c r="A123" s="177"/>
      <c r="B123" s="227" t="s">
        <v>273</v>
      </c>
      <c r="C123" s="217">
        <v>24</v>
      </c>
      <c r="D123" s="179" t="s">
        <v>31</v>
      </c>
      <c r="E123" s="180"/>
      <c r="F123" s="180"/>
      <c r="G123" s="216" t="s">
        <v>73</v>
      </c>
      <c r="H123" s="217">
        <v>12000</v>
      </c>
      <c r="I123" s="203"/>
      <c r="J123" s="221" t="s">
        <v>270</v>
      </c>
      <c r="K123" s="187"/>
    </row>
    <row r="124" spans="1:11" ht="43.5" x14ac:dyDescent="0.2">
      <c r="A124" s="177"/>
      <c r="B124" s="227" t="s">
        <v>274</v>
      </c>
      <c r="C124" s="217"/>
      <c r="D124" s="179"/>
      <c r="E124" s="180"/>
      <c r="F124" s="180"/>
      <c r="G124" s="216"/>
      <c r="H124" s="217"/>
      <c r="I124" s="203"/>
      <c r="J124" s="195"/>
      <c r="K124" s="187"/>
    </row>
    <row r="125" spans="1:11" ht="21.75" x14ac:dyDescent="0.2">
      <c r="A125" s="177"/>
      <c r="B125" s="227" t="s">
        <v>275</v>
      </c>
      <c r="C125" s="217">
        <v>24</v>
      </c>
      <c r="D125" s="179" t="s">
        <v>31</v>
      </c>
      <c r="E125" s="180"/>
      <c r="F125" s="180"/>
      <c r="G125" s="216" t="s">
        <v>73</v>
      </c>
      <c r="H125" s="217">
        <v>72000</v>
      </c>
      <c r="I125" s="180"/>
      <c r="J125" s="195" t="s">
        <v>276</v>
      </c>
      <c r="K125" s="187"/>
    </row>
    <row r="126" spans="1:11" ht="21.75" x14ac:dyDescent="0.2">
      <c r="A126" s="177"/>
      <c r="B126" s="227" t="s">
        <v>277</v>
      </c>
      <c r="C126" s="217">
        <v>3</v>
      </c>
      <c r="D126" s="179" t="s">
        <v>31</v>
      </c>
      <c r="E126" s="180"/>
      <c r="F126" s="180"/>
      <c r="G126" s="216" t="s">
        <v>259</v>
      </c>
      <c r="H126" s="217">
        <v>22500</v>
      </c>
      <c r="I126" s="180"/>
      <c r="J126" s="195" t="s">
        <v>276</v>
      </c>
      <c r="K126" s="191"/>
    </row>
    <row r="127" spans="1:11" ht="21.75" x14ac:dyDescent="0.2">
      <c r="A127" s="177"/>
      <c r="B127" s="269" t="s">
        <v>278</v>
      </c>
      <c r="C127" s="217"/>
      <c r="D127" s="179"/>
      <c r="E127" s="180"/>
      <c r="F127" s="180"/>
      <c r="G127" s="216"/>
      <c r="H127" s="217"/>
      <c r="I127" s="180"/>
      <c r="J127" s="221"/>
      <c r="K127" s="191"/>
    </row>
    <row r="128" spans="1:11" ht="21.75" x14ac:dyDescent="0.2">
      <c r="A128" s="177"/>
      <c r="B128" s="207" t="s">
        <v>279</v>
      </c>
      <c r="C128" s="217"/>
      <c r="D128" s="179"/>
      <c r="E128" s="180"/>
      <c r="F128" s="180"/>
      <c r="G128" s="216" t="s">
        <v>259</v>
      </c>
      <c r="H128" s="217">
        <v>5000</v>
      </c>
      <c r="I128" s="203"/>
      <c r="J128" s="221" t="s">
        <v>276</v>
      </c>
      <c r="K128" s="187"/>
    </row>
    <row r="129" spans="1:11" ht="21.75" x14ac:dyDescent="0.2">
      <c r="A129" s="177"/>
      <c r="B129" s="207" t="s">
        <v>280</v>
      </c>
      <c r="C129" s="217">
        <v>1</v>
      </c>
      <c r="D129" s="179" t="s">
        <v>67</v>
      </c>
      <c r="E129" s="180"/>
      <c r="F129" s="180"/>
      <c r="G129" s="216" t="s">
        <v>259</v>
      </c>
      <c r="H129" s="217">
        <v>10000</v>
      </c>
      <c r="I129" s="203"/>
      <c r="J129" s="221">
        <v>24228</v>
      </c>
      <c r="K129" s="187"/>
    </row>
    <row r="130" spans="1:11" ht="21.75" x14ac:dyDescent="0.2">
      <c r="A130" s="177"/>
      <c r="B130" s="207"/>
      <c r="C130" s="167"/>
      <c r="D130" s="179"/>
      <c r="E130" s="180"/>
      <c r="F130" s="180"/>
      <c r="G130" s="169"/>
      <c r="H130" s="167"/>
      <c r="I130" s="203"/>
      <c r="J130" s="221"/>
      <c r="K130" s="187"/>
    </row>
    <row r="131" spans="1:11" ht="21.75" x14ac:dyDescent="0.2">
      <c r="A131" s="34">
        <v>11</v>
      </c>
      <c r="B131" s="57" t="s">
        <v>281</v>
      </c>
      <c r="C131" s="95"/>
      <c r="D131" s="37"/>
      <c r="E131" s="97"/>
      <c r="F131" s="97"/>
      <c r="G131" s="131"/>
      <c r="H131" s="95">
        <f>H132</f>
        <v>165750</v>
      </c>
      <c r="I131" s="97"/>
      <c r="J131" s="132"/>
      <c r="K131" s="133">
        <v>1</v>
      </c>
    </row>
    <row r="132" spans="1:11" ht="21.75" x14ac:dyDescent="0.2">
      <c r="A132" s="101"/>
      <c r="B132" s="270" t="s">
        <v>282</v>
      </c>
      <c r="C132" s="102"/>
      <c r="D132" s="103"/>
      <c r="E132" s="104"/>
      <c r="F132" s="134"/>
      <c r="G132" s="135"/>
      <c r="H132" s="102">
        <f>H134+H135</f>
        <v>165750</v>
      </c>
      <c r="I132" s="104"/>
      <c r="J132" s="160"/>
      <c r="K132" s="112"/>
    </row>
    <row r="133" spans="1:11" ht="21.75" x14ac:dyDescent="0.2">
      <c r="A133" s="177"/>
      <c r="B133" s="207" t="s">
        <v>283</v>
      </c>
      <c r="C133" s="167"/>
      <c r="D133" s="179"/>
      <c r="E133" s="180"/>
      <c r="F133" s="184"/>
      <c r="G133" s="214"/>
      <c r="H133" s="167"/>
      <c r="I133" s="221"/>
      <c r="J133" s="221"/>
      <c r="K133" s="187"/>
    </row>
    <row r="134" spans="1:11" ht="43.5" x14ac:dyDescent="0.2">
      <c r="A134" s="177"/>
      <c r="B134" s="207" t="s">
        <v>284</v>
      </c>
      <c r="C134" s="217">
        <v>55000</v>
      </c>
      <c r="D134" s="179" t="s">
        <v>285</v>
      </c>
      <c r="E134" s="180"/>
      <c r="F134" s="184"/>
      <c r="G134" s="214" t="s">
        <v>73</v>
      </c>
      <c r="H134" s="167">
        <v>18150</v>
      </c>
      <c r="I134" s="221"/>
      <c r="J134" s="221" t="s">
        <v>246</v>
      </c>
      <c r="K134" s="187"/>
    </row>
    <row r="135" spans="1:11" ht="43.5" x14ac:dyDescent="0.2">
      <c r="A135" s="177"/>
      <c r="B135" s="207" t="s">
        <v>286</v>
      </c>
      <c r="C135" s="167"/>
      <c r="D135" s="179"/>
      <c r="E135" s="180"/>
      <c r="F135" s="184"/>
      <c r="G135" s="214"/>
      <c r="H135" s="167">
        <v>147600</v>
      </c>
      <c r="I135" s="221"/>
      <c r="J135" s="221" t="s">
        <v>287</v>
      </c>
      <c r="K135" s="187"/>
    </row>
    <row r="136" spans="1:11" ht="43.5" x14ac:dyDescent="0.2">
      <c r="A136" s="34">
        <v>12</v>
      </c>
      <c r="B136" s="57" t="s">
        <v>288</v>
      </c>
      <c r="C136" s="95"/>
      <c r="D136" s="37"/>
      <c r="E136" s="97"/>
      <c r="F136" s="61"/>
      <c r="G136" s="131"/>
      <c r="H136" s="95">
        <f>H137</f>
        <v>141000</v>
      </c>
      <c r="I136" s="97"/>
      <c r="J136" s="136"/>
      <c r="K136" s="133">
        <v>2</v>
      </c>
    </row>
    <row r="137" spans="1:11" ht="43.5" x14ac:dyDescent="0.2">
      <c r="A137" s="101"/>
      <c r="B137" s="79" t="s">
        <v>289</v>
      </c>
      <c r="C137" s="102"/>
      <c r="D137" s="103"/>
      <c r="E137" s="104"/>
      <c r="F137" s="104"/>
      <c r="G137" s="135"/>
      <c r="H137" s="137">
        <f>H139+H140+H142</f>
        <v>141000</v>
      </c>
      <c r="I137" s="104"/>
      <c r="J137" s="138"/>
      <c r="K137" s="112"/>
    </row>
    <row r="138" spans="1:11" ht="43.5" x14ac:dyDescent="0.2">
      <c r="A138" s="177"/>
      <c r="B138" s="207" t="s">
        <v>290</v>
      </c>
      <c r="C138" s="167"/>
      <c r="D138" s="179"/>
      <c r="E138" s="180"/>
      <c r="F138" s="184"/>
      <c r="G138" s="214"/>
      <c r="H138" s="167"/>
      <c r="I138" s="203"/>
      <c r="J138" s="221"/>
      <c r="K138" s="191"/>
    </row>
    <row r="139" spans="1:11" ht="43.5" x14ac:dyDescent="0.2">
      <c r="A139" s="177"/>
      <c r="B139" s="207" t="s">
        <v>291</v>
      </c>
      <c r="C139" s="219">
        <v>20</v>
      </c>
      <c r="D139" s="179" t="s">
        <v>102</v>
      </c>
      <c r="E139" s="180"/>
      <c r="F139" s="184"/>
      <c r="G139" s="216" t="s">
        <v>215</v>
      </c>
      <c r="H139" s="217">
        <v>26000</v>
      </c>
      <c r="I139" s="180"/>
      <c r="J139" s="221" t="s">
        <v>292</v>
      </c>
      <c r="K139" s="187"/>
    </row>
    <row r="140" spans="1:11" ht="21.75" x14ac:dyDescent="0.2">
      <c r="A140" s="177"/>
      <c r="B140" s="207" t="s">
        <v>293</v>
      </c>
      <c r="C140" s="217">
        <v>1</v>
      </c>
      <c r="D140" s="179" t="s">
        <v>103</v>
      </c>
      <c r="E140" s="180"/>
      <c r="F140" s="184"/>
      <c r="G140" s="216" t="s">
        <v>215</v>
      </c>
      <c r="H140" s="217">
        <v>15000</v>
      </c>
      <c r="I140" s="180"/>
      <c r="J140" s="221">
        <v>24139</v>
      </c>
      <c r="K140" s="191"/>
    </row>
    <row r="141" spans="1:11" ht="21.75" x14ac:dyDescent="0.2">
      <c r="A141" s="177"/>
      <c r="B141" s="207" t="s">
        <v>294</v>
      </c>
      <c r="C141" s="217"/>
      <c r="D141" s="179"/>
      <c r="E141" s="180"/>
      <c r="F141" s="180"/>
      <c r="G141" s="216"/>
      <c r="H141" s="217"/>
      <c r="I141" s="180"/>
      <c r="J141" s="221"/>
      <c r="K141" s="191"/>
    </row>
    <row r="142" spans="1:11" ht="21.75" x14ac:dyDescent="0.2">
      <c r="A142" s="177"/>
      <c r="B142" s="207" t="s">
        <v>295</v>
      </c>
      <c r="C142" s="217">
        <v>1</v>
      </c>
      <c r="D142" s="179" t="s">
        <v>31</v>
      </c>
      <c r="E142" s="180"/>
      <c r="F142" s="180"/>
      <c r="G142" s="216" t="s">
        <v>215</v>
      </c>
      <c r="H142" s="217">
        <v>100000</v>
      </c>
      <c r="I142" s="180"/>
      <c r="J142" s="221">
        <v>24198</v>
      </c>
      <c r="K142" s="191"/>
    </row>
    <row r="143" spans="1:11" ht="21.75" x14ac:dyDescent="0.2">
      <c r="A143" s="34">
        <v>13</v>
      </c>
      <c r="B143" s="57" t="s">
        <v>296</v>
      </c>
      <c r="C143" s="95"/>
      <c r="D143" s="37"/>
      <c r="E143" s="97"/>
      <c r="F143" s="97"/>
      <c r="G143" s="131"/>
      <c r="H143" s="95">
        <f>H144</f>
        <v>178150</v>
      </c>
      <c r="I143" s="97"/>
      <c r="J143" s="136"/>
      <c r="K143" s="100">
        <v>1</v>
      </c>
    </row>
    <row r="144" spans="1:11" ht="21.75" x14ac:dyDescent="0.2">
      <c r="A144" s="101"/>
      <c r="B144" s="79" t="s">
        <v>297</v>
      </c>
      <c r="C144" s="102"/>
      <c r="D144" s="139"/>
      <c r="E144" s="104"/>
      <c r="F144" s="104"/>
      <c r="G144" s="82"/>
      <c r="H144" s="102">
        <f>H148+H149+H151+H153+H155+H156+H158</f>
        <v>178150</v>
      </c>
      <c r="I144" s="78"/>
      <c r="J144" s="138"/>
      <c r="K144" s="86"/>
    </row>
    <row r="145" spans="1:11" ht="21.75" x14ac:dyDescent="0.2">
      <c r="A145" s="177"/>
      <c r="B145" s="207" t="s">
        <v>298</v>
      </c>
      <c r="C145" s="167"/>
      <c r="D145" s="179"/>
      <c r="E145" s="180"/>
      <c r="F145" s="180"/>
      <c r="G145" s="228"/>
      <c r="H145" s="167"/>
      <c r="I145" s="180"/>
      <c r="J145" s="180"/>
      <c r="K145" s="187"/>
    </row>
    <row r="146" spans="1:11" ht="21.75" x14ac:dyDescent="0.2">
      <c r="A146" s="177"/>
      <c r="B146" s="207" t="s">
        <v>299</v>
      </c>
      <c r="C146" s="167"/>
      <c r="D146" s="179"/>
      <c r="E146" s="180"/>
      <c r="F146" s="180"/>
      <c r="G146" s="228"/>
      <c r="H146" s="167"/>
      <c r="I146" s="180"/>
      <c r="J146" s="221"/>
      <c r="K146" s="191"/>
    </row>
    <row r="147" spans="1:11" ht="43.5" x14ac:dyDescent="0.2">
      <c r="A147" s="177"/>
      <c r="B147" s="207" t="s">
        <v>300</v>
      </c>
      <c r="C147" s="167"/>
      <c r="D147" s="179"/>
      <c r="E147" s="180"/>
      <c r="F147" s="184"/>
      <c r="G147" s="228"/>
      <c r="H147" s="167"/>
      <c r="I147" s="180"/>
      <c r="J147" s="221"/>
      <c r="K147" s="191"/>
    </row>
    <row r="148" spans="1:11" ht="21.75" x14ac:dyDescent="0.2">
      <c r="A148" s="177"/>
      <c r="B148" s="207" t="s">
        <v>301</v>
      </c>
      <c r="C148" s="217">
        <v>80</v>
      </c>
      <c r="D148" s="179" t="s">
        <v>102</v>
      </c>
      <c r="E148" s="180"/>
      <c r="F148" s="180"/>
      <c r="G148" s="229" t="s">
        <v>73</v>
      </c>
      <c r="H148" s="217">
        <v>32000</v>
      </c>
      <c r="I148" s="180"/>
      <c r="J148" s="221" t="s">
        <v>246</v>
      </c>
      <c r="K148" s="191"/>
    </row>
    <row r="149" spans="1:11" ht="43.5" x14ac:dyDescent="0.2">
      <c r="A149" s="177"/>
      <c r="B149" s="207" t="s">
        <v>302</v>
      </c>
      <c r="C149" s="230">
        <v>8</v>
      </c>
      <c r="D149" s="179" t="s">
        <v>303</v>
      </c>
      <c r="E149" s="180"/>
      <c r="F149" s="180"/>
      <c r="G149" s="229" t="s">
        <v>73</v>
      </c>
      <c r="H149" s="217">
        <v>56000</v>
      </c>
      <c r="I149" s="203"/>
      <c r="J149" s="221">
        <v>24198</v>
      </c>
      <c r="K149" s="187"/>
    </row>
    <row r="150" spans="1:11" ht="21.75" x14ac:dyDescent="0.2">
      <c r="A150" s="177"/>
      <c r="B150" s="207" t="s">
        <v>304</v>
      </c>
      <c r="C150" s="217"/>
      <c r="D150" s="179"/>
      <c r="E150" s="180"/>
      <c r="F150" s="180"/>
      <c r="G150" s="229"/>
      <c r="H150" s="217"/>
      <c r="I150" s="180"/>
      <c r="J150" s="184"/>
      <c r="K150" s="187"/>
    </row>
    <row r="151" spans="1:11" ht="43.5" x14ac:dyDescent="0.2">
      <c r="A151" s="177"/>
      <c r="B151" s="207" t="s">
        <v>305</v>
      </c>
      <c r="C151" s="217">
        <v>1</v>
      </c>
      <c r="D151" s="179" t="s">
        <v>306</v>
      </c>
      <c r="E151" s="180"/>
      <c r="F151" s="180"/>
      <c r="G151" s="216" t="s">
        <v>215</v>
      </c>
      <c r="H151" s="217">
        <v>8000</v>
      </c>
      <c r="I151" s="180"/>
      <c r="J151" s="182">
        <v>24228</v>
      </c>
      <c r="K151" s="191"/>
    </row>
    <row r="152" spans="1:11" ht="21.75" x14ac:dyDescent="0.2">
      <c r="A152" s="177"/>
      <c r="B152" s="207" t="s">
        <v>307</v>
      </c>
      <c r="C152" s="217"/>
      <c r="D152" s="179"/>
      <c r="E152" s="180"/>
      <c r="F152" s="180"/>
      <c r="G152" s="216"/>
      <c r="H152" s="217"/>
      <c r="I152" s="180"/>
      <c r="J152" s="221"/>
      <c r="K152" s="191"/>
    </row>
    <row r="153" spans="1:11" ht="21.75" x14ac:dyDescent="0.2">
      <c r="A153" s="177"/>
      <c r="B153" s="207" t="s">
        <v>308</v>
      </c>
      <c r="C153" s="217">
        <v>1</v>
      </c>
      <c r="D153" s="179" t="s">
        <v>31</v>
      </c>
      <c r="E153" s="177"/>
      <c r="F153" s="177"/>
      <c r="G153" s="216" t="s">
        <v>215</v>
      </c>
      <c r="H153" s="217">
        <v>8000</v>
      </c>
      <c r="I153" s="177"/>
      <c r="J153" s="221">
        <v>24139</v>
      </c>
      <c r="K153" s="187"/>
    </row>
    <row r="154" spans="1:11" ht="43.5" x14ac:dyDescent="0.2">
      <c r="A154" s="177"/>
      <c r="B154" s="207" t="s">
        <v>309</v>
      </c>
      <c r="C154" s="217"/>
      <c r="D154" s="179"/>
      <c r="E154" s="180"/>
      <c r="F154" s="180"/>
      <c r="G154" s="216"/>
      <c r="H154" s="217"/>
      <c r="I154" s="180"/>
      <c r="J154" s="184"/>
      <c r="K154" s="185"/>
    </row>
    <row r="155" spans="1:11" ht="43.5" x14ac:dyDescent="0.2">
      <c r="A155" s="177"/>
      <c r="B155" s="207" t="s">
        <v>310</v>
      </c>
      <c r="C155" s="217">
        <v>2</v>
      </c>
      <c r="D155" s="179" t="s">
        <v>31</v>
      </c>
      <c r="E155" s="180"/>
      <c r="F155" s="180"/>
      <c r="G155" s="216" t="s">
        <v>215</v>
      </c>
      <c r="H155" s="217">
        <v>34400</v>
      </c>
      <c r="I155" s="180"/>
      <c r="J155" s="221" t="s">
        <v>311</v>
      </c>
      <c r="K155" s="191"/>
    </row>
    <row r="156" spans="1:11" ht="87" x14ac:dyDescent="0.2">
      <c r="A156" s="177"/>
      <c r="B156" s="207" t="s">
        <v>312</v>
      </c>
      <c r="C156" s="217">
        <v>2</v>
      </c>
      <c r="D156" s="179" t="s">
        <v>31</v>
      </c>
      <c r="E156" s="180"/>
      <c r="F156" s="180"/>
      <c r="G156" s="216" t="s">
        <v>215</v>
      </c>
      <c r="H156" s="217">
        <v>15750</v>
      </c>
      <c r="I156" s="203"/>
      <c r="J156" s="221" t="s">
        <v>311</v>
      </c>
      <c r="K156" s="187"/>
    </row>
    <row r="157" spans="1:11" ht="21.75" x14ac:dyDescent="0.2">
      <c r="A157" s="177"/>
      <c r="B157" s="207" t="s">
        <v>313</v>
      </c>
      <c r="C157" s="217"/>
      <c r="D157" s="179"/>
      <c r="E157" s="180"/>
      <c r="F157" s="180"/>
      <c r="G157" s="216"/>
      <c r="H157" s="217"/>
      <c r="I157" s="203"/>
      <c r="J157" s="221"/>
      <c r="K157" s="187"/>
    </row>
    <row r="158" spans="1:11" ht="43.5" x14ac:dyDescent="0.2">
      <c r="A158" s="177"/>
      <c r="B158" s="207" t="s">
        <v>314</v>
      </c>
      <c r="C158" s="217">
        <v>8</v>
      </c>
      <c r="D158" s="179" t="s">
        <v>13</v>
      </c>
      <c r="E158" s="180"/>
      <c r="F158" s="180"/>
      <c r="G158" s="229" t="s">
        <v>73</v>
      </c>
      <c r="H158" s="217">
        <v>24000</v>
      </c>
      <c r="I158" s="203"/>
      <c r="J158" s="221">
        <v>24047</v>
      </c>
      <c r="K158" s="187"/>
    </row>
    <row r="159" spans="1:11" ht="45.75" customHeight="1" x14ac:dyDescent="0.2">
      <c r="A159" s="34">
        <v>14</v>
      </c>
      <c r="B159" s="57" t="s">
        <v>315</v>
      </c>
      <c r="C159" s="140"/>
      <c r="D159" s="37"/>
      <c r="E159" s="97"/>
      <c r="F159" s="97"/>
      <c r="G159" s="141"/>
      <c r="H159" s="140">
        <f>H160</f>
        <v>20000</v>
      </c>
      <c r="I159" s="110"/>
      <c r="J159" s="136"/>
      <c r="K159" s="109">
        <v>1</v>
      </c>
    </row>
    <row r="160" spans="1:11" ht="43.5" x14ac:dyDescent="0.2">
      <c r="A160" s="101"/>
      <c r="B160" s="271" t="s">
        <v>316</v>
      </c>
      <c r="C160" s="142"/>
      <c r="D160" s="103"/>
      <c r="E160" s="104"/>
      <c r="F160" s="104"/>
      <c r="G160" s="143"/>
      <c r="H160" s="142">
        <f>H161</f>
        <v>20000</v>
      </c>
      <c r="I160" s="78"/>
      <c r="J160" s="160"/>
      <c r="K160" s="86"/>
    </row>
    <row r="161" spans="1:11" ht="65.25" x14ac:dyDescent="0.2">
      <c r="A161" s="177"/>
      <c r="B161" s="207" t="s">
        <v>317</v>
      </c>
      <c r="C161" s="217">
        <v>1</v>
      </c>
      <c r="D161" s="179" t="s">
        <v>103</v>
      </c>
      <c r="E161" s="180"/>
      <c r="F161" s="180"/>
      <c r="G161" s="216" t="s">
        <v>215</v>
      </c>
      <c r="H161" s="217">
        <v>20000</v>
      </c>
      <c r="I161" s="203"/>
      <c r="J161" s="221">
        <v>24077</v>
      </c>
      <c r="K161" s="187"/>
    </row>
    <row r="162" spans="1:11" ht="43.5" x14ac:dyDescent="0.2">
      <c r="A162" s="34">
        <v>15</v>
      </c>
      <c r="B162" s="57" t="s">
        <v>318</v>
      </c>
      <c r="C162" s="140"/>
      <c r="D162" s="37"/>
      <c r="E162" s="97"/>
      <c r="F162" s="97"/>
      <c r="G162" s="141"/>
      <c r="H162" s="140">
        <f>H163</f>
        <v>100400</v>
      </c>
      <c r="I162" s="110"/>
      <c r="J162" s="136"/>
      <c r="K162" s="109">
        <v>2</v>
      </c>
    </row>
    <row r="163" spans="1:11" ht="21.75" x14ac:dyDescent="0.2">
      <c r="A163" s="101"/>
      <c r="B163" s="271" t="s">
        <v>319</v>
      </c>
      <c r="C163" s="142"/>
      <c r="D163" s="103"/>
      <c r="E163" s="104"/>
      <c r="F163" s="104"/>
      <c r="G163" s="143"/>
      <c r="H163" s="142">
        <f>H165+H166+H167+H168</f>
        <v>100400</v>
      </c>
      <c r="I163" s="78"/>
      <c r="J163" s="160"/>
      <c r="K163" s="86"/>
    </row>
    <row r="164" spans="1:11" ht="21.75" x14ac:dyDescent="0.2">
      <c r="A164" s="177"/>
      <c r="B164" s="207" t="s">
        <v>320</v>
      </c>
      <c r="C164" s="217"/>
      <c r="D164" s="179"/>
      <c r="E164" s="180"/>
      <c r="F164" s="180"/>
      <c r="G164" s="229"/>
      <c r="H164" s="217"/>
      <c r="I164" s="203"/>
      <c r="J164" s="221"/>
      <c r="K164" s="187"/>
    </row>
    <row r="165" spans="1:11" ht="87" x14ac:dyDescent="0.2">
      <c r="A165" s="177"/>
      <c r="B165" s="207" t="s">
        <v>321</v>
      </c>
      <c r="C165" s="219" t="s">
        <v>322</v>
      </c>
      <c r="D165" s="179"/>
      <c r="E165" s="180"/>
      <c r="F165" s="180"/>
      <c r="G165" s="229" t="s">
        <v>73</v>
      </c>
      <c r="H165" s="217">
        <v>30000</v>
      </c>
      <c r="I165" s="203"/>
      <c r="J165" s="221"/>
      <c r="K165" s="187"/>
    </row>
    <row r="166" spans="1:11" ht="43.5" x14ac:dyDescent="0.2">
      <c r="A166" s="177"/>
      <c r="B166" s="211" t="s">
        <v>323</v>
      </c>
      <c r="C166" s="217" t="s">
        <v>324</v>
      </c>
      <c r="D166" s="179"/>
      <c r="E166" s="180"/>
      <c r="F166" s="180"/>
      <c r="G166" s="229" t="s">
        <v>73</v>
      </c>
      <c r="H166" s="217">
        <v>39000</v>
      </c>
      <c r="I166" s="203"/>
      <c r="J166" s="221"/>
      <c r="K166" s="187"/>
    </row>
    <row r="167" spans="1:11" ht="43.5" x14ac:dyDescent="0.2">
      <c r="A167" s="177"/>
      <c r="B167" s="207" t="s">
        <v>325</v>
      </c>
      <c r="C167" s="217" t="s">
        <v>322</v>
      </c>
      <c r="D167" s="179"/>
      <c r="E167" s="180"/>
      <c r="F167" s="180"/>
      <c r="G167" s="229" t="s">
        <v>73</v>
      </c>
      <c r="H167" s="217">
        <v>30000</v>
      </c>
      <c r="I167" s="203"/>
      <c r="J167" s="221"/>
      <c r="K167" s="187"/>
    </row>
    <row r="168" spans="1:11" ht="21.75" x14ac:dyDescent="0.2">
      <c r="A168" s="177"/>
      <c r="B168" s="207" t="s">
        <v>326</v>
      </c>
      <c r="C168" s="217"/>
      <c r="D168" s="179"/>
      <c r="E168" s="180"/>
      <c r="F168" s="180"/>
      <c r="G168" s="229"/>
      <c r="H168" s="217">
        <v>1400</v>
      </c>
      <c r="I168" s="203"/>
      <c r="J168" s="221"/>
      <c r="K168" s="187"/>
    </row>
    <row r="169" spans="1:11" ht="21.75" x14ac:dyDescent="0.2">
      <c r="A169" s="34">
        <v>16</v>
      </c>
      <c r="B169" s="57" t="s">
        <v>327</v>
      </c>
      <c r="C169" s="140"/>
      <c r="D169" s="37"/>
      <c r="E169" s="97"/>
      <c r="F169" s="97"/>
      <c r="G169" s="141"/>
      <c r="H169" s="140">
        <f>H170</f>
        <v>21000</v>
      </c>
      <c r="I169" s="110"/>
      <c r="J169" s="136"/>
      <c r="K169" s="109">
        <v>2</v>
      </c>
    </row>
    <row r="170" spans="1:11" ht="43.5" x14ac:dyDescent="0.2">
      <c r="A170" s="101"/>
      <c r="B170" s="79" t="s">
        <v>328</v>
      </c>
      <c r="C170" s="142"/>
      <c r="D170" s="103"/>
      <c r="E170" s="104"/>
      <c r="F170" s="104"/>
      <c r="G170" s="143"/>
      <c r="H170" s="142">
        <f>H171+H172</f>
        <v>21000</v>
      </c>
      <c r="I170" s="78"/>
      <c r="J170" s="160"/>
      <c r="K170" s="86"/>
    </row>
    <row r="171" spans="1:11" ht="43.5" x14ac:dyDescent="0.2">
      <c r="A171" s="177"/>
      <c r="B171" s="207" t="s">
        <v>329</v>
      </c>
      <c r="C171" s="217" t="s">
        <v>330</v>
      </c>
      <c r="D171" s="217" t="s">
        <v>102</v>
      </c>
      <c r="E171" s="229"/>
      <c r="F171" s="180"/>
      <c r="G171" s="229" t="s">
        <v>215</v>
      </c>
      <c r="H171" s="217">
        <v>18000</v>
      </c>
      <c r="I171" s="203"/>
      <c r="J171" s="221"/>
      <c r="K171" s="187"/>
    </row>
    <row r="172" spans="1:11" ht="21.75" x14ac:dyDescent="0.2">
      <c r="A172" s="177"/>
      <c r="B172" s="207" t="s">
        <v>331</v>
      </c>
      <c r="C172" s="217" t="s">
        <v>332</v>
      </c>
      <c r="D172" s="217" t="s">
        <v>103</v>
      </c>
      <c r="E172" s="229"/>
      <c r="F172" s="180"/>
      <c r="G172" s="229" t="s">
        <v>215</v>
      </c>
      <c r="H172" s="217">
        <v>3000</v>
      </c>
      <c r="I172" s="203"/>
      <c r="J172" s="221"/>
      <c r="K172" s="187"/>
    </row>
    <row r="173" spans="1:11" ht="21.75" x14ac:dyDescent="0.2">
      <c r="A173" s="34">
        <v>17</v>
      </c>
      <c r="B173" s="57" t="s">
        <v>333</v>
      </c>
      <c r="C173" s="140"/>
      <c r="D173" s="37"/>
      <c r="E173" s="97"/>
      <c r="F173" s="97"/>
      <c r="G173" s="141"/>
      <c r="H173" s="140">
        <f>H174</f>
        <v>25200</v>
      </c>
      <c r="I173" s="110"/>
      <c r="J173" s="136"/>
      <c r="K173" s="109">
        <v>2</v>
      </c>
    </row>
    <row r="174" spans="1:11" ht="21.75" x14ac:dyDescent="0.2">
      <c r="A174" s="101"/>
      <c r="B174" s="271" t="s">
        <v>334</v>
      </c>
      <c r="C174" s="142"/>
      <c r="D174" s="103"/>
      <c r="E174" s="104"/>
      <c r="F174" s="104"/>
      <c r="G174" s="143"/>
      <c r="H174" s="142">
        <f>H177+H178+H180+H181+H183</f>
        <v>25200</v>
      </c>
      <c r="I174" s="78"/>
      <c r="J174" s="160"/>
      <c r="K174" s="86"/>
    </row>
    <row r="175" spans="1:11" ht="21.75" x14ac:dyDescent="0.2">
      <c r="A175" s="177"/>
      <c r="B175" s="207" t="s">
        <v>335</v>
      </c>
      <c r="C175" s="217"/>
      <c r="D175" s="179"/>
      <c r="E175" s="180"/>
      <c r="F175" s="180"/>
      <c r="G175" s="229"/>
      <c r="H175" s="217"/>
      <c r="I175" s="203"/>
      <c r="J175" s="221"/>
      <c r="K175" s="187"/>
    </row>
    <row r="176" spans="1:11" ht="43.5" x14ac:dyDescent="0.2">
      <c r="A176" s="177"/>
      <c r="B176" s="207" t="s">
        <v>336</v>
      </c>
      <c r="C176" s="217"/>
      <c r="D176" s="179"/>
      <c r="E176" s="180"/>
      <c r="F176" s="180"/>
      <c r="G176" s="229"/>
      <c r="H176" s="217"/>
      <c r="I176" s="203"/>
      <c r="J176" s="221"/>
      <c r="K176" s="187"/>
    </row>
    <row r="177" spans="1:11" ht="43.5" x14ac:dyDescent="0.2">
      <c r="A177" s="177"/>
      <c r="B177" s="207" t="s">
        <v>337</v>
      </c>
      <c r="C177" s="217">
        <v>1</v>
      </c>
      <c r="D177" s="179" t="s">
        <v>192</v>
      </c>
      <c r="E177" s="180"/>
      <c r="F177" s="180"/>
      <c r="G177" s="229" t="s">
        <v>338</v>
      </c>
      <c r="H177" s="217">
        <v>2000</v>
      </c>
      <c r="I177" s="203"/>
      <c r="J177" s="221">
        <v>24320</v>
      </c>
      <c r="K177" s="187"/>
    </row>
    <row r="178" spans="1:11" ht="43.5" x14ac:dyDescent="0.2">
      <c r="A178" s="177"/>
      <c r="B178" s="207" t="s">
        <v>339</v>
      </c>
      <c r="C178" s="217">
        <v>1</v>
      </c>
      <c r="D178" s="179" t="s">
        <v>192</v>
      </c>
      <c r="E178" s="180"/>
      <c r="F178" s="180"/>
      <c r="G178" s="229" t="s">
        <v>338</v>
      </c>
      <c r="H178" s="217">
        <v>3000</v>
      </c>
      <c r="I178" s="203"/>
      <c r="J178" s="221">
        <v>24320</v>
      </c>
      <c r="K178" s="187"/>
    </row>
    <row r="179" spans="1:11" ht="65.25" x14ac:dyDescent="0.2">
      <c r="A179" s="177"/>
      <c r="B179" s="207" t="s">
        <v>340</v>
      </c>
      <c r="C179" s="217"/>
      <c r="D179" s="179"/>
      <c r="E179" s="180"/>
      <c r="F179" s="180"/>
      <c r="G179" s="229"/>
      <c r="H179" s="217"/>
      <c r="I179" s="203"/>
      <c r="J179" s="221"/>
      <c r="K179" s="187"/>
    </row>
    <row r="180" spans="1:11" ht="43.5" x14ac:dyDescent="0.2">
      <c r="A180" s="177"/>
      <c r="B180" s="207" t="s">
        <v>341</v>
      </c>
      <c r="C180" s="217">
        <v>1</v>
      </c>
      <c r="D180" s="179" t="s">
        <v>192</v>
      </c>
      <c r="E180" s="180"/>
      <c r="F180" s="180" t="s">
        <v>342</v>
      </c>
      <c r="G180" s="229" t="s">
        <v>338</v>
      </c>
      <c r="H180" s="217">
        <v>15000</v>
      </c>
      <c r="I180" s="203"/>
      <c r="J180" s="221">
        <v>24108</v>
      </c>
      <c r="K180" s="187"/>
    </row>
    <row r="181" spans="1:11" ht="43.5" x14ac:dyDescent="0.2">
      <c r="A181" s="177"/>
      <c r="B181" s="207" t="s">
        <v>343</v>
      </c>
      <c r="C181" s="217">
        <v>1</v>
      </c>
      <c r="D181" s="179" t="s">
        <v>192</v>
      </c>
      <c r="E181" s="180"/>
      <c r="F181" s="180" t="s">
        <v>342</v>
      </c>
      <c r="G181" s="229" t="s">
        <v>338</v>
      </c>
      <c r="H181" s="217">
        <v>5000</v>
      </c>
      <c r="I181" s="203"/>
      <c r="J181" s="221">
        <v>24108</v>
      </c>
      <c r="K181" s="187"/>
    </row>
    <row r="182" spans="1:11" ht="65.25" x14ac:dyDescent="0.2">
      <c r="A182" s="177"/>
      <c r="B182" s="207" t="s">
        <v>344</v>
      </c>
      <c r="C182" s="217"/>
      <c r="D182" s="179"/>
      <c r="E182" s="180"/>
      <c r="F182" s="180"/>
      <c r="G182" s="229"/>
      <c r="H182" s="217"/>
      <c r="I182" s="203"/>
      <c r="J182" s="221"/>
      <c r="K182" s="187"/>
    </row>
    <row r="183" spans="1:11" ht="21.75" x14ac:dyDescent="0.2">
      <c r="A183" s="177"/>
      <c r="B183" s="207" t="s">
        <v>345</v>
      </c>
      <c r="C183" s="217">
        <v>1</v>
      </c>
      <c r="D183" s="179" t="s">
        <v>102</v>
      </c>
      <c r="E183" s="180"/>
      <c r="F183" s="180"/>
      <c r="G183" s="229" t="s">
        <v>338</v>
      </c>
      <c r="H183" s="217">
        <v>200</v>
      </c>
      <c r="I183" s="203"/>
      <c r="J183" s="221">
        <v>24320</v>
      </c>
      <c r="K183" s="187"/>
    </row>
    <row r="184" spans="1:11" ht="21.75" x14ac:dyDescent="0.2">
      <c r="A184" s="87">
        <v>4</v>
      </c>
      <c r="B184" s="157" t="s">
        <v>86</v>
      </c>
      <c r="C184" s="91"/>
      <c r="D184" s="144"/>
      <c r="E184" s="145"/>
      <c r="F184" s="145"/>
      <c r="G184" s="146"/>
      <c r="H184" s="272">
        <f>H185</f>
        <v>191800</v>
      </c>
      <c r="I184" s="145"/>
      <c r="J184" s="273"/>
      <c r="K184" s="94"/>
    </row>
    <row r="185" spans="1:11" ht="43.5" x14ac:dyDescent="0.2">
      <c r="A185" s="34">
        <v>18</v>
      </c>
      <c r="B185" s="57" t="s">
        <v>346</v>
      </c>
      <c r="C185" s="97"/>
      <c r="D185" s="37"/>
      <c r="E185" s="147"/>
      <c r="F185" s="147"/>
      <c r="G185" s="108"/>
      <c r="H185" s="274">
        <f>H186</f>
        <v>191800</v>
      </c>
      <c r="I185" s="147"/>
      <c r="J185" s="136"/>
      <c r="K185" s="133"/>
    </row>
    <row r="186" spans="1:11" ht="43.5" x14ac:dyDescent="0.2">
      <c r="A186" s="101"/>
      <c r="B186" s="79" t="s">
        <v>347</v>
      </c>
      <c r="C186" s="104"/>
      <c r="D186" s="103"/>
      <c r="E186" s="148"/>
      <c r="F186" s="148"/>
      <c r="G186" s="111"/>
      <c r="H186" s="275">
        <f>H188+H194+H200+H204</f>
        <v>191800</v>
      </c>
      <c r="I186" s="148"/>
      <c r="J186" s="149"/>
      <c r="K186" s="112"/>
    </row>
    <row r="187" spans="1:11" ht="21.75" x14ac:dyDescent="0.2">
      <c r="A187" s="177"/>
      <c r="B187" s="276" t="s">
        <v>348</v>
      </c>
      <c r="C187" s="9"/>
      <c r="D187" s="179"/>
      <c r="E187" s="168"/>
      <c r="F187" s="168"/>
      <c r="G187" s="208"/>
      <c r="H187" s="277"/>
      <c r="I187" s="168"/>
      <c r="J187" s="231"/>
      <c r="K187" s="191"/>
    </row>
    <row r="188" spans="1:11" ht="65.25" x14ac:dyDescent="0.2">
      <c r="A188" s="113"/>
      <c r="B188" s="114" t="s">
        <v>349</v>
      </c>
      <c r="C188" s="117"/>
      <c r="D188" s="116"/>
      <c r="E188" s="150"/>
      <c r="F188" s="150"/>
      <c r="G188" s="151"/>
      <c r="H188" s="278">
        <f>H190+H191+H192+H193</f>
        <v>90000</v>
      </c>
      <c r="I188" s="150"/>
      <c r="J188" s="128"/>
      <c r="K188" s="129"/>
    </row>
    <row r="189" spans="1:11" ht="21.75" x14ac:dyDescent="0.2">
      <c r="A189" s="177"/>
      <c r="B189" s="207" t="s">
        <v>350</v>
      </c>
      <c r="C189" s="9"/>
      <c r="D189" s="179"/>
      <c r="E189" s="168"/>
      <c r="F189" s="168"/>
      <c r="G189" s="193"/>
      <c r="H189" s="279"/>
      <c r="I189" s="168"/>
      <c r="J189" s="168"/>
      <c r="K189" s="191"/>
    </row>
    <row r="190" spans="1:11" ht="21.75" x14ac:dyDescent="0.2">
      <c r="A190" s="183"/>
      <c r="B190" s="207" t="s">
        <v>351</v>
      </c>
      <c r="C190" s="9">
        <v>100</v>
      </c>
      <c r="D190" s="179" t="s">
        <v>102</v>
      </c>
      <c r="E190" s="168"/>
      <c r="F190" s="168" t="s">
        <v>352</v>
      </c>
      <c r="G190" s="216" t="s">
        <v>353</v>
      </c>
      <c r="H190" s="280">
        <v>20000</v>
      </c>
      <c r="I190" s="168"/>
      <c r="J190" s="221">
        <v>24077</v>
      </c>
      <c r="K190" s="191"/>
    </row>
    <row r="191" spans="1:11" ht="21.75" x14ac:dyDescent="0.2">
      <c r="A191" s="183"/>
      <c r="B191" s="207" t="s">
        <v>354</v>
      </c>
      <c r="C191" s="9">
        <v>100</v>
      </c>
      <c r="D191" s="179" t="s">
        <v>102</v>
      </c>
      <c r="E191" s="168"/>
      <c r="F191" s="168" t="s">
        <v>355</v>
      </c>
      <c r="G191" s="216" t="s">
        <v>181</v>
      </c>
      <c r="H191" s="280">
        <v>20000</v>
      </c>
      <c r="I191" s="168"/>
      <c r="J191" s="221">
        <v>24108</v>
      </c>
      <c r="K191" s="191"/>
    </row>
    <row r="192" spans="1:11" ht="21.75" x14ac:dyDescent="0.2">
      <c r="A192" s="183"/>
      <c r="B192" s="207" t="s">
        <v>356</v>
      </c>
      <c r="C192" s="9">
        <v>100</v>
      </c>
      <c r="D192" s="179" t="s">
        <v>102</v>
      </c>
      <c r="E192" s="168"/>
      <c r="F192" s="168" t="s">
        <v>357</v>
      </c>
      <c r="G192" s="216" t="s">
        <v>215</v>
      </c>
      <c r="H192" s="281">
        <v>20000</v>
      </c>
      <c r="I192" s="203"/>
      <c r="J192" s="182">
        <v>24198</v>
      </c>
      <c r="K192" s="191"/>
    </row>
    <row r="193" spans="1:11" ht="21.75" x14ac:dyDescent="0.2">
      <c r="A193" s="183"/>
      <c r="B193" s="207" t="s">
        <v>358</v>
      </c>
      <c r="C193" s="9">
        <v>100</v>
      </c>
      <c r="D193" s="179" t="s">
        <v>102</v>
      </c>
      <c r="E193" s="168"/>
      <c r="F193" s="168" t="s">
        <v>359</v>
      </c>
      <c r="G193" s="216" t="s">
        <v>222</v>
      </c>
      <c r="H193" s="281">
        <v>30000</v>
      </c>
      <c r="I193" s="168"/>
      <c r="J193" s="182">
        <v>24289</v>
      </c>
      <c r="K193" s="187"/>
    </row>
    <row r="194" spans="1:11" ht="21.75" x14ac:dyDescent="0.2">
      <c r="A194" s="152"/>
      <c r="B194" s="114" t="s">
        <v>360</v>
      </c>
      <c r="C194" s="117"/>
      <c r="D194" s="116"/>
      <c r="E194" s="150"/>
      <c r="F194" s="150"/>
      <c r="G194" s="153"/>
      <c r="H194" s="278">
        <f>H195+H197+H199</f>
        <v>24800</v>
      </c>
      <c r="I194" s="150"/>
      <c r="J194" s="128"/>
      <c r="K194" s="129"/>
    </row>
    <row r="195" spans="1:11" ht="43.5" x14ac:dyDescent="0.2">
      <c r="A195" s="183"/>
      <c r="B195" s="207" t="s">
        <v>361</v>
      </c>
      <c r="C195" s="9">
        <v>12</v>
      </c>
      <c r="D195" s="167" t="s">
        <v>102</v>
      </c>
      <c r="E195" s="168"/>
      <c r="F195" s="168"/>
      <c r="G195" s="193" t="s">
        <v>362</v>
      </c>
      <c r="H195" s="279">
        <v>4800</v>
      </c>
      <c r="I195" s="168"/>
      <c r="J195" s="221">
        <v>24077</v>
      </c>
      <c r="K195" s="191"/>
    </row>
    <row r="196" spans="1:11" ht="21.75" x14ac:dyDescent="0.2">
      <c r="A196" s="183"/>
      <c r="B196" s="207" t="s">
        <v>363</v>
      </c>
      <c r="C196" s="9"/>
      <c r="D196" s="167"/>
      <c r="E196" s="168"/>
      <c r="F196" s="168"/>
      <c r="G196" s="193"/>
      <c r="H196" s="279"/>
      <c r="I196" s="168"/>
      <c r="J196" s="221"/>
      <c r="K196" s="191"/>
    </row>
    <row r="197" spans="1:11" ht="21.75" x14ac:dyDescent="0.2">
      <c r="A197" s="183"/>
      <c r="B197" s="207" t="s">
        <v>364</v>
      </c>
      <c r="C197" s="9">
        <v>1</v>
      </c>
      <c r="D197" s="179" t="s">
        <v>365</v>
      </c>
      <c r="E197" s="168"/>
      <c r="F197" s="168"/>
      <c r="G197" s="198" t="s">
        <v>362</v>
      </c>
      <c r="H197" s="279">
        <v>10000</v>
      </c>
      <c r="I197" s="168"/>
      <c r="J197" s="221">
        <v>24108</v>
      </c>
      <c r="K197" s="191"/>
    </row>
    <row r="198" spans="1:11" ht="43.5" x14ac:dyDescent="0.2">
      <c r="A198" s="183"/>
      <c r="B198" s="207" t="s">
        <v>366</v>
      </c>
      <c r="C198" s="9"/>
      <c r="D198" s="179"/>
      <c r="E198" s="168"/>
      <c r="F198" s="168"/>
      <c r="G198" s="214"/>
      <c r="H198" s="279"/>
      <c r="I198" s="168"/>
      <c r="J198" s="221"/>
      <c r="K198" s="191"/>
    </row>
    <row r="199" spans="1:11" ht="21.75" x14ac:dyDescent="0.2">
      <c r="A199" s="183"/>
      <c r="B199" s="207" t="s">
        <v>367</v>
      </c>
      <c r="C199" s="9">
        <v>1</v>
      </c>
      <c r="D199" s="167" t="s">
        <v>75</v>
      </c>
      <c r="E199" s="168"/>
      <c r="F199" s="168"/>
      <c r="G199" s="198" t="s">
        <v>362</v>
      </c>
      <c r="H199" s="279">
        <v>10000</v>
      </c>
      <c r="I199" s="168"/>
      <c r="J199" s="221">
        <v>24198</v>
      </c>
      <c r="K199" s="191"/>
    </row>
    <row r="200" spans="1:11" ht="21.75" x14ac:dyDescent="0.2">
      <c r="A200" s="152"/>
      <c r="B200" s="114" t="s">
        <v>368</v>
      </c>
      <c r="C200" s="117"/>
      <c r="D200" s="154"/>
      <c r="E200" s="150"/>
      <c r="F200" s="150"/>
      <c r="G200" s="118"/>
      <c r="H200" s="278">
        <f>H201+H202+H203</f>
        <v>32000</v>
      </c>
      <c r="I200" s="150"/>
      <c r="J200" s="155"/>
      <c r="K200" s="129"/>
    </row>
    <row r="201" spans="1:11" ht="43.5" x14ac:dyDescent="0.2">
      <c r="A201" s="183"/>
      <c r="B201" s="207" t="s">
        <v>369</v>
      </c>
      <c r="C201" s="9">
        <v>90</v>
      </c>
      <c r="D201" s="167" t="s">
        <v>102</v>
      </c>
      <c r="E201" s="168"/>
      <c r="F201" s="168"/>
      <c r="G201" s="169" t="s">
        <v>370</v>
      </c>
      <c r="H201" s="279">
        <v>18000</v>
      </c>
      <c r="I201" s="168"/>
      <c r="J201" s="221">
        <v>24047</v>
      </c>
      <c r="K201" s="191"/>
    </row>
    <row r="202" spans="1:11" ht="21.75" x14ac:dyDescent="0.2">
      <c r="A202" s="183"/>
      <c r="B202" s="207" t="s">
        <v>371</v>
      </c>
      <c r="C202" s="180">
        <v>1</v>
      </c>
      <c r="D202" s="167" t="s">
        <v>82</v>
      </c>
      <c r="E202" s="168"/>
      <c r="F202" s="168"/>
      <c r="G202" s="169" t="s">
        <v>372</v>
      </c>
      <c r="H202" s="282">
        <v>12000</v>
      </c>
      <c r="I202" s="168"/>
      <c r="J202" s="221">
        <v>24077</v>
      </c>
      <c r="K202" s="191"/>
    </row>
    <row r="203" spans="1:11" ht="21.75" x14ac:dyDescent="0.2">
      <c r="A203" s="183"/>
      <c r="B203" s="207" t="s">
        <v>373</v>
      </c>
      <c r="C203" s="180">
        <v>1</v>
      </c>
      <c r="D203" s="167" t="s">
        <v>103</v>
      </c>
      <c r="E203" s="168"/>
      <c r="F203" s="168"/>
      <c r="G203" s="169" t="s">
        <v>370</v>
      </c>
      <c r="H203" s="282">
        <v>2000</v>
      </c>
      <c r="I203" s="168"/>
      <c r="J203" s="221">
        <v>24228</v>
      </c>
      <c r="K203" s="191"/>
    </row>
    <row r="204" spans="1:11" ht="21.75" x14ac:dyDescent="0.2">
      <c r="A204" s="152"/>
      <c r="B204" s="114" t="s">
        <v>374</v>
      </c>
      <c r="C204" s="117"/>
      <c r="D204" s="115"/>
      <c r="E204" s="150"/>
      <c r="F204" s="150"/>
      <c r="G204" s="156"/>
      <c r="H204" s="278">
        <f>H205+H206+H207</f>
        <v>45000</v>
      </c>
      <c r="I204" s="150"/>
      <c r="J204" s="128"/>
      <c r="K204" s="129"/>
    </row>
    <row r="205" spans="1:11" ht="43.5" x14ac:dyDescent="0.2">
      <c r="A205" s="183"/>
      <c r="B205" s="207" t="s">
        <v>375</v>
      </c>
      <c r="C205" s="9">
        <v>50</v>
      </c>
      <c r="D205" s="167" t="s">
        <v>102</v>
      </c>
      <c r="E205" s="168"/>
      <c r="F205" s="168"/>
      <c r="G205" s="169" t="s">
        <v>376</v>
      </c>
      <c r="H205" s="279">
        <v>10000</v>
      </c>
      <c r="I205" s="168"/>
      <c r="J205" s="221">
        <v>24077</v>
      </c>
      <c r="K205" s="191"/>
    </row>
    <row r="206" spans="1:11" ht="21.75" x14ac:dyDescent="0.2">
      <c r="A206" s="183"/>
      <c r="B206" s="207" t="s">
        <v>377</v>
      </c>
      <c r="C206" s="9">
        <v>10</v>
      </c>
      <c r="D206" s="167" t="s">
        <v>102</v>
      </c>
      <c r="E206" s="168"/>
      <c r="F206" s="168"/>
      <c r="G206" s="201" t="s">
        <v>376</v>
      </c>
      <c r="H206" s="279">
        <v>10000</v>
      </c>
      <c r="I206" s="168"/>
      <c r="J206" s="221">
        <v>24108</v>
      </c>
      <c r="K206" s="191"/>
    </row>
    <row r="207" spans="1:11" ht="43.5" x14ac:dyDescent="0.2">
      <c r="A207" s="183"/>
      <c r="B207" s="207" t="s">
        <v>378</v>
      </c>
      <c r="C207" s="9">
        <v>10</v>
      </c>
      <c r="D207" s="167" t="s">
        <v>170</v>
      </c>
      <c r="E207" s="168"/>
      <c r="F207" s="168"/>
      <c r="G207" s="169" t="s">
        <v>376</v>
      </c>
      <c r="H207" s="279">
        <v>25000</v>
      </c>
      <c r="I207" s="168"/>
      <c r="J207" s="221">
        <v>24289</v>
      </c>
      <c r="K207" s="191"/>
    </row>
    <row r="208" spans="1:11" ht="43.5" x14ac:dyDescent="0.2">
      <c r="A208" s="87">
        <v>5</v>
      </c>
      <c r="B208" s="157" t="s">
        <v>379</v>
      </c>
      <c r="C208" s="91"/>
      <c r="D208" s="144"/>
      <c r="E208" s="145"/>
      <c r="F208" s="145"/>
      <c r="G208" s="92"/>
      <c r="H208" s="272">
        <f>H209</f>
        <v>44000</v>
      </c>
      <c r="I208" s="145"/>
      <c r="J208" s="273"/>
      <c r="K208" s="94"/>
    </row>
    <row r="209" spans="1:11" ht="21.75" x14ac:dyDescent="0.2">
      <c r="A209" s="158">
        <v>19</v>
      </c>
      <c r="B209" s="57" t="s">
        <v>380</v>
      </c>
      <c r="C209" s="97"/>
      <c r="D209" s="37"/>
      <c r="E209" s="147"/>
      <c r="F209" s="147"/>
      <c r="G209" s="98"/>
      <c r="H209" s="274">
        <f>H210</f>
        <v>44000</v>
      </c>
      <c r="I209" s="147"/>
      <c r="J209" s="136"/>
      <c r="K209" s="133"/>
    </row>
    <row r="210" spans="1:11" ht="21.75" x14ac:dyDescent="0.2">
      <c r="A210" s="159"/>
      <c r="B210" s="79" t="s">
        <v>381</v>
      </c>
      <c r="C210" s="104"/>
      <c r="D210" s="102"/>
      <c r="E210" s="148"/>
      <c r="F210" s="148"/>
      <c r="G210" s="111"/>
      <c r="H210" s="275">
        <f>H212+H214+H215+H217</f>
        <v>44000</v>
      </c>
      <c r="I210" s="148"/>
      <c r="J210" s="160"/>
      <c r="K210" s="86"/>
    </row>
    <row r="211" spans="1:11" ht="43.5" x14ac:dyDescent="0.2">
      <c r="A211" s="183"/>
      <c r="B211" s="207" t="s">
        <v>382</v>
      </c>
      <c r="C211" s="9"/>
      <c r="D211" s="179"/>
      <c r="E211" s="168"/>
      <c r="F211" s="168"/>
      <c r="G211" s="201"/>
      <c r="H211" s="279"/>
      <c r="I211" s="168"/>
      <c r="J211" s="232"/>
      <c r="K211" s="191"/>
    </row>
    <row r="212" spans="1:11" ht="65.25" x14ac:dyDescent="0.2">
      <c r="A212" s="183"/>
      <c r="B212" s="207" t="s">
        <v>383</v>
      </c>
      <c r="C212" s="9">
        <v>14</v>
      </c>
      <c r="D212" s="179" t="s">
        <v>102</v>
      </c>
      <c r="E212" s="168"/>
      <c r="F212" s="168"/>
      <c r="G212" s="201" t="s">
        <v>384</v>
      </c>
      <c r="H212" s="279">
        <v>2800</v>
      </c>
      <c r="I212" s="168"/>
      <c r="J212" s="221">
        <v>24077</v>
      </c>
      <c r="K212" s="191"/>
    </row>
    <row r="213" spans="1:11" ht="43.5" x14ac:dyDescent="0.2">
      <c r="A213" s="183"/>
      <c r="B213" s="207" t="s">
        <v>385</v>
      </c>
      <c r="C213" s="9"/>
      <c r="D213" s="179"/>
      <c r="E213" s="168"/>
      <c r="F213" s="168"/>
      <c r="G213" s="201"/>
      <c r="H213" s="279"/>
      <c r="I213" s="168"/>
      <c r="J213" s="201"/>
      <c r="K213" s="191"/>
    </row>
    <row r="214" spans="1:11" ht="65.25" x14ac:dyDescent="0.2">
      <c r="A214" s="183"/>
      <c r="B214" s="207" t="s">
        <v>386</v>
      </c>
      <c r="C214" s="9">
        <v>14</v>
      </c>
      <c r="D214" s="179" t="s">
        <v>102</v>
      </c>
      <c r="E214" s="233"/>
      <c r="F214" s="233"/>
      <c r="G214" s="201" t="s">
        <v>384</v>
      </c>
      <c r="H214" s="283">
        <v>5600</v>
      </c>
      <c r="I214" s="168"/>
      <c r="J214" s="221">
        <v>24108</v>
      </c>
      <c r="K214" s="191"/>
    </row>
    <row r="215" spans="1:11" ht="65.25" x14ac:dyDescent="0.2">
      <c r="A215" s="183"/>
      <c r="B215" s="207" t="s">
        <v>387</v>
      </c>
      <c r="C215" s="9">
        <v>1</v>
      </c>
      <c r="D215" s="179" t="s">
        <v>82</v>
      </c>
      <c r="E215" s="168"/>
      <c r="F215" s="168"/>
      <c r="G215" s="201" t="s">
        <v>384</v>
      </c>
      <c r="H215" s="279">
        <v>30000</v>
      </c>
      <c r="I215" s="203"/>
      <c r="J215" s="221">
        <v>24198</v>
      </c>
      <c r="K215" s="187"/>
    </row>
    <row r="216" spans="1:11" ht="43.5" x14ac:dyDescent="0.2">
      <c r="A216" s="183"/>
      <c r="B216" s="207" t="s">
        <v>388</v>
      </c>
      <c r="C216" s="9"/>
      <c r="D216" s="179"/>
      <c r="E216" s="168"/>
      <c r="F216" s="168"/>
      <c r="G216" s="169"/>
      <c r="H216" s="279"/>
      <c r="I216" s="180"/>
      <c r="J216" s="182"/>
      <c r="K216" s="185"/>
    </row>
    <row r="217" spans="1:11" ht="43.5" x14ac:dyDescent="0.2">
      <c r="A217" s="183"/>
      <c r="B217" s="207" t="s">
        <v>389</v>
      </c>
      <c r="C217" s="9">
        <v>14</v>
      </c>
      <c r="D217" s="179" t="s">
        <v>102</v>
      </c>
      <c r="E217" s="168"/>
      <c r="F217" s="168"/>
      <c r="G217" s="201" t="s">
        <v>384</v>
      </c>
      <c r="H217" s="279">
        <v>5600</v>
      </c>
      <c r="I217" s="168"/>
      <c r="J217" s="221">
        <v>24320</v>
      </c>
      <c r="K217" s="191"/>
    </row>
    <row r="218" spans="1:11" ht="21.75" x14ac:dyDescent="0.2">
      <c r="A218" s="87">
        <v>6</v>
      </c>
      <c r="B218" s="157" t="s">
        <v>390</v>
      </c>
      <c r="C218" s="91"/>
      <c r="D218" s="144"/>
      <c r="E218" s="145"/>
      <c r="F218" s="145"/>
      <c r="G218" s="161"/>
      <c r="H218" s="272">
        <f>H219</f>
        <v>64500</v>
      </c>
      <c r="I218" s="145"/>
      <c r="J218" s="273"/>
      <c r="K218" s="94"/>
    </row>
    <row r="219" spans="1:11" ht="21.75" x14ac:dyDescent="0.2">
      <c r="A219" s="158">
        <v>20</v>
      </c>
      <c r="B219" s="57" t="s">
        <v>391</v>
      </c>
      <c r="C219" s="97"/>
      <c r="D219" s="95"/>
      <c r="E219" s="147"/>
      <c r="F219" s="147"/>
      <c r="G219" s="131"/>
      <c r="H219" s="274">
        <f>H220</f>
        <v>64500</v>
      </c>
      <c r="I219" s="147"/>
      <c r="J219" s="136"/>
      <c r="K219" s="133"/>
    </row>
    <row r="220" spans="1:11" ht="43.5" x14ac:dyDescent="0.2">
      <c r="A220" s="159"/>
      <c r="B220" s="79" t="s">
        <v>392</v>
      </c>
      <c r="C220" s="104"/>
      <c r="D220" s="103"/>
      <c r="E220" s="148"/>
      <c r="F220" s="148"/>
      <c r="G220" s="82"/>
      <c r="H220" s="275">
        <f>H222+H224+H225</f>
        <v>64500</v>
      </c>
      <c r="I220" s="78"/>
      <c r="J220" s="160"/>
      <c r="K220" s="86"/>
    </row>
    <row r="221" spans="1:11" ht="21.75" x14ac:dyDescent="0.2">
      <c r="A221" s="183"/>
      <c r="B221" s="207" t="s">
        <v>393</v>
      </c>
      <c r="C221" s="9"/>
      <c r="D221" s="167"/>
      <c r="E221" s="168"/>
      <c r="F221" s="168"/>
      <c r="G221" s="169"/>
      <c r="H221" s="279"/>
      <c r="I221" s="168"/>
      <c r="J221" s="284"/>
      <c r="K221" s="191"/>
    </row>
    <row r="222" spans="1:11" ht="65.25" x14ac:dyDescent="0.2">
      <c r="A222" s="183"/>
      <c r="B222" s="207" t="s">
        <v>394</v>
      </c>
      <c r="C222" s="9">
        <v>10</v>
      </c>
      <c r="D222" s="167" t="s">
        <v>102</v>
      </c>
      <c r="E222" s="168"/>
      <c r="F222" s="168"/>
      <c r="G222" s="169" t="s">
        <v>338</v>
      </c>
      <c r="H222" s="279">
        <v>4400</v>
      </c>
      <c r="I222" s="168"/>
      <c r="J222" s="232" t="s">
        <v>276</v>
      </c>
      <c r="K222" s="191"/>
    </row>
    <row r="223" spans="1:11" ht="43.5" x14ac:dyDescent="0.2">
      <c r="A223" s="183"/>
      <c r="B223" s="207" t="s">
        <v>395</v>
      </c>
      <c r="C223" s="9"/>
      <c r="D223" s="167"/>
      <c r="E223" s="168"/>
      <c r="F223" s="168"/>
      <c r="G223" s="169"/>
      <c r="H223" s="279"/>
      <c r="I223" s="168"/>
      <c r="J223" s="284"/>
      <c r="K223" s="191"/>
    </row>
    <row r="224" spans="1:11" ht="43.5" x14ac:dyDescent="0.2">
      <c r="A224" s="183"/>
      <c r="B224" s="207" t="s">
        <v>396</v>
      </c>
      <c r="C224" s="9">
        <v>17</v>
      </c>
      <c r="D224" s="167" t="s">
        <v>102</v>
      </c>
      <c r="E224" s="168"/>
      <c r="F224" s="168"/>
      <c r="G224" s="169" t="s">
        <v>338</v>
      </c>
      <c r="H224" s="279">
        <v>5100</v>
      </c>
      <c r="I224" s="168"/>
      <c r="J224" s="284">
        <v>24289</v>
      </c>
      <c r="K224" s="191"/>
    </row>
    <row r="225" spans="1:11" ht="21.75" x14ac:dyDescent="0.2">
      <c r="A225" s="183"/>
      <c r="B225" s="207" t="s">
        <v>397</v>
      </c>
      <c r="C225" s="9">
        <v>1</v>
      </c>
      <c r="D225" s="167" t="s">
        <v>398</v>
      </c>
      <c r="E225" s="168"/>
      <c r="F225" s="168"/>
      <c r="G225" s="169" t="s">
        <v>338</v>
      </c>
      <c r="H225" s="279">
        <v>55000</v>
      </c>
      <c r="I225" s="168"/>
      <c r="J225" s="284">
        <v>24228</v>
      </c>
      <c r="K225" s="191"/>
    </row>
    <row r="226" spans="1:11" ht="43.5" x14ac:dyDescent="0.2">
      <c r="A226" s="285">
        <v>7</v>
      </c>
      <c r="B226" s="162" t="s">
        <v>399</v>
      </c>
      <c r="C226" s="286"/>
      <c r="D226" s="163"/>
      <c r="E226" s="164"/>
      <c r="F226" s="164"/>
      <c r="G226" s="165"/>
      <c r="H226" s="287">
        <f>H227+H230+H260+H304</f>
        <v>982840</v>
      </c>
      <c r="I226" s="164"/>
      <c r="J226" s="288">
        <v>23346</v>
      </c>
      <c r="K226" s="261"/>
    </row>
    <row r="227" spans="1:11" ht="43.5" x14ac:dyDescent="0.2">
      <c r="A227" s="34">
        <v>21</v>
      </c>
      <c r="B227" s="35" t="s">
        <v>400</v>
      </c>
      <c r="C227" s="97"/>
      <c r="D227" s="95"/>
      <c r="E227" s="147"/>
      <c r="F227" s="147"/>
      <c r="G227" s="130"/>
      <c r="H227" s="289">
        <f>H228</f>
        <v>25000</v>
      </c>
      <c r="I227" s="147"/>
      <c r="J227" s="136"/>
      <c r="K227" s="133"/>
    </row>
    <row r="228" spans="1:11" ht="43.5" x14ac:dyDescent="0.2">
      <c r="A228" s="101"/>
      <c r="B228" s="166" t="s">
        <v>401</v>
      </c>
      <c r="C228" s="104"/>
      <c r="D228" s="102"/>
      <c r="E228" s="148"/>
      <c r="F228" s="148"/>
      <c r="G228" s="82"/>
      <c r="H228" s="290">
        <f>H229</f>
        <v>25000</v>
      </c>
      <c r="I228" s="148"/>
      <c r="J228" s="160"/>
      <c r="K228" s="112"/>
    </row>
    <row r="229" spans="1:11" ht="43.5" x14ac:dyDescent="0.2">
      <c r="A229" s="177"/>
      <c r="B229" s="234" t="s">
        <v>402</v>
      </c>
      <c r="C229" s="180"/>
      <c r="D229" s="167"/>
      <c r="E229" s="168"/>
      <c r="F229" s="168"/>
      <c r="G229" s="169" t="s">
        <v>84</v>
      </c>
      <c r="H229" s="170">
        <v>25000</v>
      </c>
      <c r="I229" s="168"/>
      <c r="J229" s="221">
        <v>24228</v>
      </c>
      <c r="K229" s="191"/>
    </row>
    <row r="230" spans="1:11" ht="43.5" x14ac:dyDescent="0.2">
      <c r="A230" s="158"/>
      <c r="B230" s="57" t="s">
        <v>403</v>
      </c>
      <c r="C230" s="97"/>
      <c r="D230" s="37"/>
      <c r="E230" s="147"/>
      <c r="F230" s="147"/>
      <c r="G230" s="130"/>
      <c r="H230" s="274">
        <f>H231</f>
        <v>95000</v>
      </c>
      <c r="I230" s="147"/>
      <c r="J230" s="136"/>
      <c r="K230" s="133"/>
    </row>
    <row r="231" spans="1:11" ht="21.75" x14ac:dyDescent="0.2">
      <c r="A231" s="159"/>
      <c r="B231" s="79" t="s">
        <v>404</v>
      </c>
      <c r="C231" s="291"/>
      <c r="D231" s="103"/>
      <c r="E231" s="148"/>
      <c r="F231" s="148"/>
      <c r="G231" s="82"/>
      <c r="H231" s="275">
        <f>H234+H235+H237+H238+H239+H242+H243+H245+H246+H247+H251+H252+H255+H256+H258+H259</f>
        <v>95000</v>
      </c>
      <c r="I231" s="148"/>
      <c r="J231" s="160"/>
      <c r="K231" s="112"/>
    </row>
    <row r="232" spans="1:11" ht="43.5" x14ac:dyDescent="0.2">
      <c r="A232" s="183"/>
      <c r="B232" s="207" t="s">
        <v>405</v>
      </c>
      <c r="C232" s="9"/>
      <c r="D232" s="179"/>
      <c r="E232" s="168"/>
      <c r="F232" s="168"/>
      <c r="G232" s="169"/>
      <c r="H232" s="292"/>
      <c r="I232" s="168"/>
      <c r="J232" s="203"/>
      <c r="K232" s="191"/>
    </row>
    <row r="233" spans="1:11" ht="43.5" x14ac:dyDescent="0.2">
      <c r="A233" s="183"/>
      <c r="B233" s="207" t="s">
        <v>406</v>
      </c>
      <c r="C233" s="9"/>
      <c r="D233" s="167"/>
      <c r="E233" s="168"/>
      <c r="F233" s="168"/>
      <c r="G233" s="214"/>
      <c r="H233" s="282"/>
      <c r="I233" s="168"/>
      <c r="J233" s="182"/>
      <c r="K233" s="187"/>
    </row>
    <row r="234" spans="1:11" ht="87" x14ac:dyDescent="0.2">
      <c r="A234" s="177"/>
      <c r="B234" s="207" t="s">
        <v>407</v>
      </c>
      <c r="C234" s="9">
        <v>1</v>
      </c>
      <c r="D234" s="167" t="s">
        <v>82</v>
      </c>
      <c r="E234" s="168"/>
      <c r="F234" s="168"/>
      <c r="G234" s="214" t="s">
        <v>408</v>
      </c>
      <c r="H234" s="279">
        <v>4000</v>
      </c>
      <c r="I234" s="168"/>
      <c r="J234" s="182">
        <v>24077</v>
      </c>
      <c r="K234" s="191"/>
    </row>
    <row r="235" spans="1:11" ht="65.25" x14ac:dyDescent="0.2">
      <c r="A235" s="183"/>
      <c r="B235" s="207" t="s">
        <v>409</v>
      </c>
      <c r="C235" s="9">
        <v>1</v>
      </c>
      <c r="D235" s="167" t="s">
        <v>82</v>
      </c>
      <c r="E235" s="168"/>
      <c r="F235" s="168"/>
      <c r="G235" s="214" t="s">
        <v>408</v>
      </c>
      <c r="H235" s="279">
        <v>5000</v>
      </c>
      <c r="I235" s="168"/>
      <c r="J235" s="221">
        <v>24139</v>
      </c>
      <c r="K235" s="191"/>
    </row>
    <row r="236" spans="1:11" ht="43.5" x14ac:dyDescent="0.2">
      <c r="A236" s="183"/>
      <c r="B236" s="207" t="s">
        <v>410</v>
      </c>
      <c r="C236" s="9"/>
      <c r="D236" s="179"/>
      <c r="E236" s="168"/>
      <c r="F236" s="168"/>
      <c r="G236" s="180"/>
      <c r="H236" s="293"/>
      <c r="I236" s="168"/>
      <c r="J236" s="231"/>
      <c r="K236" s="191"/>
    </row>
    <row r="237" spans="1:11" ht="87" x14ac:dyDescent="0.2">
      <c r="A237" s="183"/>
      <c r="B237" s="207" t="s">
        <v>411</v>
      </c>
      <c r="C237" s="9">
        <v>1</v>
      </c>
      <c r="D237" s="179" t="s">
        <v>82</v>
      </c>
      <c r="E237" s="168"/>
      <c r="F237" s="168"/>
      <c r="G237" s="169" t="s">
        <v>412</v>
      </c>
      <c r="H237" s="279">
        <v>4000</v>
      </c>
      <c r="I237" s="168"/>
      <c r="J237" s="182">
        <v>24077</v>
      </c>
      <c r="K237" s="191"/>
    </row>
    <row r="238" spans="1:11" ht="65.25" x14ac:dyDescent="0.2">
      <c r="A238" s="183"/>
      <c r="B238" s="207" t="s">
        <v>413</v>
      </c>
      <c r="C238" s="9">
        <v>1</v>
      </c>
      <c r="D238" s="167" t="s">
        <v>82</v>
      </c>
      <c r="E238" s="168"/>
      <c r="F238" s="168"/>
      <c r="G238" s="169" t="s">
        <v>412</v>
      </c>
      <c r="H238" s="279">
        <v>10000</v>
      </c>
      <c r="I238" s="180"/>
      <c r="J238" s="221">
        <v>24198</v>
      </c>
      <c r="K238" s="185"/>
    </row>
    <row r="239" spans="1:11" ht="43.5" x14ac:dyDescent="0.2">
      <c r="A239" s="183"/>
      <c r="B239" s="207" t="s">
        <v>414</v>
      </c>
      <c r="C239" s="9">
        <v>1</v>
      </c>
      <c r="D239" s="167" t="s">
        <v>82</v>
      </c>
      <c r="E239" s="168"/>
      <c r="F239" s="168"/>
      <c r="G239" s="169" t="s">
        <v>412</v>
      </c>
      <c r="H239" s="279">
        <v>4000</v>
      </c>
      <c r="I239" s="180"/>
      <c r="J239" s="221">
        <v>24289</v>
      </c>
      <c r="K239" s="191"/>
    </row>
    <row r="240" spans="1:11" ht="43.5" x14ac:dyDescent="0.2">
      <c r="A240" s="183"/>
      <c r="B240" s="207" t="s">
        <v>415</v>
      </c>
      <c r="C240" s="9"/>
      <c r="D240" s="167"/>
      <c r="E240" s="168"/>
      <c r="F240" s="168"/>
      <c r="G240" s="180"/>
      <c r="H240" s="293"/>
      <c r="I240" s="168"/>
      <c r="J240" s="182"/>
      <c r="K240" s="180"/>
    </row>
    <row r="241" spans="1:11" ht="21.75" x14ac:dyDescent="0.2">
      <c r="A241" s="183"/>
      <c r="B241" s="207" t="s">
        <v>416</v>
      </c>
      <c r="C241" s="9"/>
      <c r="D241" s="167"/>
      <c r="E241" s="168"/>
      <c r="F241" s="168"/>
      <c r="G241" s="180"/>
      <c r="H241" s="279"/>
      <c r="I241" s="180"/>
      <c r="J241" s="182"/>
      <c r="K241" s="185"/>
    </row>
    <row r="242" spans="1:11" ht="65.25" x14ac:dyDescent="0.2">
      <c r="A242" s="177"/>
      <c r="B242" s="207" t="s">
        <v>417</v>
      </c>
      <c r="C242" s="9">
        <v>1</v>
      </c>
      <c r="D242" s="167" t="s">
        <v>82</v>
      </c>
      <c r="E242" s="168"/>
      <c r="F242" s="168"/>
      <c r="G242" s="180" t="s">
        <v>215</v>
      </c>
      <c r="H242" s="279">
        <v>4000</v>
      </c>
      <c r="I242" s="180"/>
      <c r="J242" s="221">
        <v>24077</v>
      </c>
      <c r="K242" s="180"/>
    </row>
    <row r="243" spans="1:11" ht="43.5" x14ac:dyDescent="0.2">
      <c r="A243" s="183"/>
      <c r="B243" s="207" t="s">
        <v>418</v>
      </c>
      <c r="C243" s="9">
        <v>1</v>
      </c>
      <c r="D243" s="167" t="s">
        <v>82</v>
      </c>
      <c r="E243" s="168"/>
      <c r="F243" s="168"/>
      <c r="G243" s="180" t="s">
        <v>215</v>
      </c>
      <c r="H243" s="279">
        <v>5000</v>
      </c>
      <c r="I243" s="180"/>
      <c r="J243" s="221">
        <v>24139</v>
      </c>
      <c r="K243" s="180"/>
    </row>
    <row r="244" spans="1:11" ht="43.5" x14ac:dyDescent="0.2">
      <c r="A244" s="183"/>
      <c r="B244" s="207" t="s">
        <v>419</v>
      </c>
      <c r="C244" s="167"/>
      <c r="D244" s="179"/>
      <c r="E244" s="168"/>
      <c r="F244" s="168"/>
      <c r="G244" s="235"/>
      <c r="H244" s="294"/>
      <c r="I244" s="168"/>
      <c r="J244" s="231"/>
      <c r="K244" s="180"/>
    </row>
    <row r="245" spans="1:11" ht="43.5" x14ac:dyDescent="0.2">
      <c r="A245" s="183"/>
      <c r="B245" s="207" t="s">
        <v>420</v>
      </c>
      <c r="C245" s="167">
        <v>1</v>
      </c>
      <c r="D245" s="167" t="s">
        <v>82</v>
      </c>
      <c r="E245" s="168"/>
      <c r="F245" s="168"/>
      <c r="G245" s="180" t="s">
        <v>84</v>
      </c>
      <c r="H245" s="295">
        <v>4000</v>
      </c>
      <c r="I245" s="168"/>
      <c r="J245" s="221">
        <v>24077</v>
      </c>
      <c r="K245" s="180"/>
    </row>
    <row r="246" spans="1:11" ht="65.25" x14ac:dyDescent="0.2">
      <c r="A246" s="183"/>
      <c r="B246" s="207" t="s">
        <v>421</v>
      </c>
      <c r="C246" s="167">
        <v>1</v>
      </c>
      <c r="D246" s="167" t="s">
        <v>82</v>
      </c>
      <c r="E246" s="168"/>
      <c r="F246" s="168"/>
      <c r="G246" s="180" t="s">
        <v>84</v>
      </c>
      <c r="H246" s="181">
        <v>10000</v>
      </c>
      <c r="I246" s="168"/>
      <c r="J246" s="221">
        <v>24198</v>
      </c>
      <c r="K246" s="180"/>
    </row>
    <row r="247" spans="1:11" ht="43.5" x14ac:dyDescent="0.2">
      <c r="A247" s="183"/>
      <c r="B247" s="207" t="s">
        <v>422</v>
      </c>
      <c r="C247" s="167">
        <v>1</v>
      </c>
      <c r="D247" s="167" t="s">
        <v>82</v>
      </c>
      <c r="E247" s="168"/>
      <c r="F247" s="168"/>
      <c r="G247" s="180" t="s">
        <v>215</v>
      </c>
      <c r="H247" s="181">
        <v>4000</v>
      </c>
      <c r="I247" s="168"/>
      <c r="J247" s="182">
        <v>24289</v>
      </c>
      <c r="K247" s="180"/>
    </row>
    <row r="248" spans="1:11" ht="21.75" x14ac:dyDescent="0.2">
      <c r="A248" s="183"/>
      <c r="B248" s="207" t="s">
        <v>423</v>
      </c>
      <c r="C248" s="178"/>
      <c r="D248" s="167"/>
      <c r="E248" s="168"/>
      <c r="F248" s="168"/>
      <c r="G248" s="180"/>
      <c r="H248" s="181"/>
      <c r="I248" s="168"/>
      <c r="J248" s="232"/>
      <c r="K248" s="180"/>
    </row>
    <row r="249" spans="1:11" ht="43.5" x14ac:dyDescent="0.2">
      <c r="A249" s="183"/>
      <c r="B249" s="207" t="s">
        <v>424</v>
      </c>
      <c r="C249" s="9"/>
      <c r="D249" s="167"/>
      <c r="E249" s="168"/>
      <c r="F249" s="168"/>
      <c r="G249" s="236"/>
      <c r="H249" s="167"/>
      <c r="I249" s="168"/>
      <c r="J249" s="231"/>
      <c r="K249" s="180"/>
    </row>
    <row r="250" spans="1:11" ht="43.5" x14ac:dyDescent="0.2">
      <c r="A250" s="183"/>
      <c r="B250" s="207" t="s">
        <v>425</v>
      </c>
      <c r="C250" s="9"/>
      <c r="D250" s="167"/>
      <c r="E250" s="168"/>
      <c r="F250" s="168"/>
      <c r="G250" s="236"/>
      <c r="H250" s="167"/>
      <c r="I250" s="168"/>
      <c r="J250" s="182"/>
      <c r="K250" s="180"/>
    </row>
    <row r="251" spans="1:11" ht="65.25" x14ac:dyDescent="0.2">
      <c r="A251" s="183"/>
      <c r="B251" s="207" t="s">
        <v>426</v>
      </c>
      <c r="C251" s="167">
        <v>2</v>
      </c>
      <c r="D251" s="167" t="s">
        <v>82</v>
      </c>
      <c r="E251" s="168"/>
      <c r="F251" s="168"/>
      <c r="G251" s="236" t="s">
        <v>427</v>
      </c>
      <c r="H251" s="167">
        <v>6000</v>
      </c>
      <c r="I251" s="168"/>
      <c r="J251" s="221">
        <v>24077</v>
      </c>
      <c r="K251" s="180"/>
    </row>
    <row r="252" spans="1:11" ht="65.25" x14ac:dyDescent="0.2">
      <c r="A252" s="183"/>
      <c r="B252" s="207" t="s">
        <v>428</v>
      </c>
      <c r="C252" s="167">
        <v>2</v>
      </c>
      <c r="D252" s="167" t="s">
        <v>82</v>
      </c>
      <c r="E252" s="168"/>
      <c r="F252" s="168"/>
      <c r="G252" s="236" t="s">
        <v>427</v>
      </c>
      <c r="H252" s="167">
        <v>10000</v>
      </c>
      <c r="I252" s="168"/>
      <c r="J252" s="182">
        <v>24108</v>
      </c>
      <c r="K252" s="180"/>
    </row>
    <row r="253" spans="1:11" ht="43.5" x14ac:dyDescent="0.2">
      <c r="A253" s="183"/>
      <c r="B253" s="207" t="s">
        <v>429</v>
      </c>
      <c r="C253" s="9"/>
      <c r="D253" s="167"/>
      <c r="E253" s="168"/>
      <c r="F253" s="168"/>
      <c r="G253" s="237"/>
      <c r="H253" s="181"/>
      <c r="I253" s="180"/>
      <c r="J253" s="221"/>
      <c r="K253" s="180"/>
    </row>
    <row r="254" spans="1:11" ht="43.5" x14ac:dyDescent="0.2">
      <c r="A254" s="183"/>
      <c r="B254" s="207" t="s">
        <v>430</v>
      </c>
      <c r="C254" s="9"/>
      <c r="D254" s="167"/>
      <c r="E254" s="168"/>
      <c r="F254" s="168"/>
      <c r="G254" s="237"/>
      <c r="H254" s="181"/>
      <c r="I254" s="180"/>
      <c r="J254" s="182"/>
      <c r="K254" s="180"/>
    </row>
    <row r="255" spans="1:11" ht="87" x14ac:dyDescent="0.2">
      <c r="A255" s="183"/>
      <c r="B255" s="207" t="s">
        <v>431</v>
      </c>
      <c r="C255" s="9">
        <v>1</v>
      </c>
      <c r="D255" s="167" t="s">
        <v>82</v>
      </c>
      <c r="E255" s="168"/>
      <c r="F255" s="168"/>
      <c r="G255" s="237" t="s">
        <v>230</v>
      </c>
      <c r="H255" s="296">
        <v>4000</v>
      </c>
      <c r="I255" s="180"/>
      <c r="J255" s="182">
        <v>24108</v>
      </c>
      <c r="K255" s="180"/>
    </row>
    <row r="256" spans="1:11" ht="43.5" x14ac:dyDescent="0.2">
      <c r="A256" s="183"/>
      <c r="B256" s="207" t="s">
        <v>432</v>
      </c>
      <c r="C256" s="9">
        <v>1</v>
      </c>
      <c r="D256" s="167" t="s">
        <v>82</v>
      </c>
      <c r="E256" s="168"/>
      <c r="F256" s="168"/>
      <c r="G256" s="237" t="s">
        <v>230</v>
      </c>
      <c r="H256" s="296">
        <v>5000</v>
      </c>
      <c r="I256" s="180"/>
      <c r="J256" s="182">
        <v>24167</v>
      </c>
      <c r="K256" s="180"/>
    </row>
    <row r="257" spans="1:11" ht="43.5" x14ac:dyDescent="0.2">
      <c r="A257" s="183"/>
      <c r="B257" s="207" t="s">
        <v>433</v>
      </c>
      <c r="C257" s="9"/>
      <c r="D257" s="167"/>
      <c r="E257" s="168"/>
      <c r="F257" s="168"/>
      <c r="G257" s="237"/>
      <c r="H257" s="296"/>
      <c r="I257" s="180"/>
      <c r="J257" s="182"/>
      <c r="K257" s="180"/>
    </row>
    <row r="258" spans="1:11" ht="87" x14ac:dyDescent="0.2">
      <c r="A258" s="183"/>
      <c r="B258" s="207" t="s">
        <v>434</v>
      </c>
      <c r="C258" s="9">
        <v>1</v>
      </c>
      <c r="D258" s="167" t="s">
        <v>82</v>
      </c>
      <c r="E258" s="168"/>
      <c r="F258" s="168"/>
      <c r="G258" s="237" t="s">
        <v>215</v>
      </c>
      <c r="H258" s="296">
        <v>6000</v>
      </c>
      <c r="I258" s="180"/>
      <c r="J258" s="182">
        <v>24077</v>
      </c>
      <c r="K258" s="180"/>
    </row>
    <row r="259" spans="1:11" ht="65.25" x14ac:dyDescent="0.2">
      <c r="A259" s="183"/>
      <c r="B259" s="207" t="s">
        <v>435</v>
      </c>
      <c r="C259" s="9">
        <v>1</v>
      </c>
      <c r="D259" s="167" t="s">
        <v>82</v>
      </c>
      <c r="E259" s="168"/>
      <c r="F259" s="168"/>
      <c r="G259" s="237" t="s">
        <v>215</v>
      </c>
      <c r="H259" s="296">
        <v>10000</v>
      </c>
      <c r="I259" s="180"/>
      <c r="J259" s="182">
        <v>24228</v>
      </c>
      <c r="K259" s="180"/>
    </row>
    <row r="260" spans="1:11" ht="43.5" x14ac:dyDescent="0.2">
      <c r="A260" s="158">
        <v>22</v>
      </c>
      <c r="B260" s="57" t="s">
        <v>436</v>
      </c>
      <c r="C260" s="171"/>
      <c r="D260" s="95"/>
      <c r="E260" s="147"/>
      <c r="F260" s="147"/>
      <c r="G260" s="131"/>
      <c r="H260" s="172">
        <f>H261</f>
        <v>721840</v>
      </c>
      <c r="I260" s="147"/>
      <c r="J260" s="132"/>
      <c r="K260" s="97"/>
    </row>
    <row r="261" spans="1:11" ht="43.5" x14ac:dyDescent="0.2">
      <c r="A261" s="101"/>
      <c r="B261" s="79" t="s">
        <v>437</v>
      </c>
      <c r="C261" s="173"/>
      <c r="D261" s="102"/>
      <c r="E261" s="148"/>
      <c r="F261" s="148"/>
      <c r="G261" s="104"/>
      <c r="H261" s="297">
        <f>H263+H264+H266+H267+H269+H271+H274+H275+H276+H279+H280+H281+H283+H285+H286+H288+H291+H293+H296+H297+H299+H300+H301+H303</f>
        <v>721840</v>
      </c>
      <c r="I261" s="148"/>
      <c r="J261" s="138"/>
      <c r="K261" s="104"/>
    </row>
    <row r="262" spans="1:11" ht="21.75" x14ac:dyDescent="0.2">
      <c r="A262" s="183"/>
      <c r="B262" s="207" t="s">
        <v>438</v>
      </c>
      <c r="C262" s="178"/>
      <c r="D262" s="167"/>
      <c r="E262" s="168"/>
      <c r="F262" s="168"/>
      <c r="G262" s="237"/>
      <c r="H262" s="181"/>
      <c r="I262" s="168"/>
      <c r="J262" s="182"/>
      <c r="K262" s="180"/>
    </row>
    <row r="263" spans="1:11" ht="43.5" x14ac:dyDescent="0.2">
      <c r="A263" s="183"/>
      <c r="B263" s="207" t="s">
        <v>439</v>
      </c>
      <c r="C263" s="9">
        <v>8</v>
      </c>
      <c r="D263" s="167" t="s">
        <v>440</v>
      </c>
      <c r="E263" s="168"/>
      <c r="F263" s="168"/>
      <c r="G263" s="180" t="s">
        <v>73</v>
      </c>
      <c r="H263" s="181">
        <v>34400</v>
      </c>
      <c r="I263" s="168"/>
      <c r="J263" s="231" t="s">
        <v>441</v>
      </c>
      <c r="K263" s="180"/>
    </row>
    <row r="264" spans="1:11" ht="21.75" x14ac:dyDescent="0.2">
      <c r="A264" s="183"/>
      <c r="B264" s="207" t="s">
        <v>442</v>
      </c>
      <c r="C264" s="9">
        <v>16</v>
      </c>
      <c r="D264" s="167" t="s">
        <v>440</v>
      </c>
      <c r="E264" s="168"/>
      <c r="F264" s="168"/>
      <c r="G264" s="180" t="s">
        <v>73</v>
      </c>
      <c r="H264" s="238">
        <v>68800</v>
      </c>
      <c r="I264" s="168"/>
      <c r="J264" s="231" t="s">
        <v>441</v>
      </c>
      <c r="K264" s="180"/>
    </row>
    <row r="265" spans="1:11" ht="21.75" x14ac:dyDescent="0.2">
      <c r="A265" s="183"/>
      <c r="B265" s="207" t="s">
        <v>443</v>
      </c>
      <c r="C265" s="239"/>
      <c r="D265" s="240"/>
      <c r="E265" s="168"/>
      <c r="F265" s="168"/>
      <c r="G265" s="180"/>
      <c r="H265" s="241"/>
      <c r="I265" s="168"/>
      <c r="J265" s="221"/>
      <c r="K265" s="180"/>
    </row>
    <row r="266" spans="1:11" ht="21.75" x14ac:dyDescent="0.2">
      <c r="A266" s="183"/>
      <c r="B266" s="207" t="s">
        <v>444</v>
      </c>
      <c r="C266" s="215">
        <v>80</v>
      </c>
      <c r="D266" s="222" t="s">
        <v>102</v>
      </c>
      <c r="E266" s="168"/>
      <c r="F266" s="168"/>
      <c r="G266" s="168" t="s">
        <v>121</v>
      </c>
      <c r="H266" s="237">
        <v>16000</v>
      </c>
      <c r="I266" s="168"/>
      <c r="J266" s="221" t="s">
        <v>445</v>
      </c>
      <c r="K266" s="180"/>
    </row>
    <row r="267" spans="1:11" ht="21.75" x14ac:dyDescent="0.2">
      <c r="A267" s="183"/>
      <c r="B267" s="207" t="s">
        <v>446</v>
      </c>
      <c r="C267" s="242">
        <v>240</v>
      </c>
      <c r="D267" s="167" t="s">
        <v>102</v>
      </c>
      <c r="E267" s="168"/>
      <c r="F267" s="168"/>
      <c r="G267" s="180" t="s">
        <v>73</v>
      </c>
      <c r="H267" s="243">
        <v>144000</v>
      </c>
      <c r="I267" s="168"/>
      <c r="J267" s="221" t="s">
        <v>447</v>
      </c>
      <c r="K267" s="185"/>
    </row>
    <row r="268" spans="1:11" ht="43.5" x14ac:dyDescent="0.2">
      <c r="A268" s="183"/>
      <c r="B268" s="207" t="s">
        <v>448</v>
      </c>
      <c r="C268" s="239"/>
      <c r="D268" s="222"/>
      <c r="E268" s="168"/>
      <c r="F268" s="168"/>
      <c r="G268" s="180"/>
      <c r="H268" s="181"/>
      <c r="I268" s="168"/>
      <c r="J268" s="182"/>
      <c r="K268" s="180"/>
    </row>
    <row r="269" spans="1:11" ht="43.5" x14ac:dyDescent="0.2">
      <c r="A269" s="183"/>
      <c r="B269" s="207" t="s">
        <v>449</v>
      </c>
      <c r="C269" s="237">
        <v>8</v>
      </c>
      <c r="D269" s="167" t="s">
        <v>13</v>
      </c>
      <c r="E269" s="168"/>
      <c r="F269" s="168"/>
      <c r="G269" s="180" t="s">
        <v>73</v>
      </c>
      <c r="H269" s="181">
        <v>72000</v>
      </c>
      <c r="I269" s="168"/>
      <c r="J269" s="221" t="s">
        <v>450</v>
      </c>
      <c r="K269" s="180"/>
    </row>
    <row r="270" spans="1:11" ht="24" x14ac:dyDescent="0.2">
      <c r="A270" s="183"/>
      <c r="B270" s="207" t="s">
        <v>451</v>
      </c>
      <c r="C270" s="237"/>
      <c r="D270" s="167"/>
      <c r="E270" s="168"/>
      <c r="F270" s="168"/>
      <c r="G270" s="180"/>
      <c r="H270" s="244"/>
      <c r="I270" s="168"/>
      <c r="J270" s="182"/>
      <c r="K270" s="180"/>
    </row>
    <row r="271" spans="1:11" ht="21.75" x14ac:dyDescent="0.2">
      <c r="A271" s="183"/>
      <c r="B271" s="207" t="s">
        <v>452</v>
      </c>
      <c r="C271" s="237">
        <v>1</v>
      </c>
      <c r="D271" s="167" t="s">
        <v>103</v>
      </c>
      <c r="E271" s="168"/>
      <c r="F271" s="168"/>
      <c r="G271" s="180" t="s">
        <v>73</v>
      </c>
      <c r="H271" s="181">
        <v>15000</v>
      </c>
      <c r="I271" s="168"/>
      <c r="J271" s="221">
        <v>24167</v>
      </c>
      <c r="K271" s="180"/>
    </row>
    <row r="272" spans="1:11" ht="21.75" x14ac:dyDescent="0.2">
      <c r="A272" s="183"/>
      <c r="B272" s="207" t="s">
        <v>453</v>
      </c>
      <c r="C272" s="237"/>
      <c r="D272" s="222"/>
      <c r="E272" s="168"/>
      <c r="F272" s="168"/>
      <c r="G272" s="180"/>
      <c r="H272" s="237"/>
      <c r="I272" s="168"/>
      <c r="J272" s="221"/>
      <c r="K272" s="180"/>
    </row>
    <row r="273" spans="1:11" ht="43.5" x14ac:dyDescent="0.2">
      <c r="A273" s="183"/>
      <c r="B273" s="207" t="s">
        <v>454</v>
      </c>
      <c r="C273" s="237"/>
      <c r="D273" s="222"/>
      <c r="E273" s="168"/>
      <c r="F273" s="168"/>
      <c r="G273" s="168"/>
      <c r="H273" s="245"/>
      <c r="I273" s="203"/>
      <c r="J273" s="231"/>
      <c r="K273" s="180"/>
    </row>
    <row r="274" spans="1:11" ht="43.5" x14ac:dyDescent="0.2">
      <c r="A274" s="183"/>
      <c r="B274" s="207" t="s">
        <v>455</v>
      </c>
      <c r="C274" s="239">
        <v>16</v>
      </c>
      <c r="D274" s="222" t="s">
        <v>102</v>
      </c>
      <c r="E274" s="168"/>
      <c r="F274" s="168"/>
      <c r="G274" s="180" t="s">
        <v>121</v>
      </c>
      <c r="H274" s="246">
        <v>23040</v>
      </c>
      <c r="I274" s="168"/>
      <c r="J274" s="221" t="s">
        <v>246</v>
      </c>
      <c r="K274" s="187"/>
    </row>
    <row r="275" spans="1:11" ht="43.5" x14ac:dyDescent="0.2">
      <c r="A275" s="183"/>
      <c r="B275" s="207" t="s">
        <v>456</v>
      </c>
      <c r="C275" s="239">
        <v>80</v>
      </c>
      <c r="D275" s="222" t="s">
        <v>143</v>
      </c>
      <c r="E275" s="168"/>
      <c r="F275" s="168"/>
      <c r="G275" s="180" t="s">
        <v>73</v>
      </c>
      <c r="H275" s="247">
        <v>32000</v>
      </c>
      <c r="I275" s="168"/>
      <c r="J275" s="221" t="s">
        <v>457</v>
      </c>
      <c r="K275" s="180"/>
    </row>
    <row r="276" spans="1:11" ht="21.75" x14ac:dyDescent="0.2">
      <c r="A276" s="183"/>
      <c r="B276" s="207" t="s">
        <v>458</v>
      </c>
      <c r="C276" s="237">
        <v>9</v>
      </c>
      <c r="D276" s="167" t="s">
        <v>31</v>
      </c>
      <c r="E276" s="168"/>
      <c r="F276" s="168"/>
      <c r="G276" s="180" t="s">
        <v>73</v>
      </c>
      <c r="H276" s="247">
        <v>18900</v>
      </c>
      <c r="I276" s="168"/>
      <c r="J276" s="221" t="s">
        <v>144</v>
      </c>
      <c r="K276" s="180"/>
    </row>
    <row r="277" spans="1:11" ht="21.75" x14ac:dyDescent="0.2">
      <c r="A277" s="183"/>
      <c r="B277" s="207" t="s">
        <v>459</v>
      </c>
      <c r="C277" s="237"/>
      <c r="D277" s="167"/>
      <c r="E277" s="168"/>
      <c r="F277" s="168"/>
      <c r="G277" s="168"/>
      <c r="H277" s="247"/>
      <c r="I277" s="168"/>
      <c r="J277" s="182"/>
      <c r="K277" s="180"/>
    </row>
    <row r="278" spans="1:11" ht="43.5" x14ac:dyDescent="0.2">
      <c r="A278" s="183"/>
      <c r="B278" s="207" t="s">
        <v>460</v>
      </c>
      <c r="C278" s="237"/>
      <c r="D278" s="167"/>
      <c r="E278" s="168"/>
      <c r="F278" s="168"/>
      <c r="G278" s="180"/>
      <c r="H278" s="251"/>
      <c r="I278" s="168"/>
      <c r="J278" s="221"/>
      <c r="K278" s="180"/>
    </row>
    <row r="279" spans="1:11" ht="65.25" x14ac:dyDescent="0.2">
      <c r="A279" s="183"/>
      <c r="B279" s="207" t="s">
        <v>461</v>
      </c>
      <c r="C279" s="237">
        <v>1</v>
      </c>
      <c r="D279" s="167" t="s">
        <v>440</v>
      </c>
      <c r="E279" s="168"/>
      <c r="F279" s="168"/>
      <c r="G279" s="180" t="s">
        <v>121</v>
      </c>
      <c r="H279" s="247">
        <v>10000</v>
      </c>
      <c r="I279" s="168"/>
      <c r="J279" s="182">
        <v>24108</v>
      </c>
      <c r="K279" s="180"/>
    </row>
    <row r="280" spans="1:11" ht="21.75" x14ac:dyDescent="0.2">
      <c r="A280" s="183"/>
      <c r="B280" s="207" t="s">
        <v>462</v>
      </c>
      <c r="C280" s="237">
        <v>1</v>
      </c>
      <c r="D280" s="167" t="s">
        <v>192</v>
      </c>
      <c r="E280" s="168"/>
      <c r="F280" s="168"/>
      <c r="G280" s="180" t="s">
        <v>121</v>
      </c>
      <c r="H280" s="247">
        <v>10000</v>
      </c>
      <c r="I280" s="168"/>
      <c r="J280" s="182">
        <v>24108</v>
      </c>
      <c r="K280" s="180"/>
    </row>
    <row r="281" spans="1:11" ht="43.5" x14ac:dyDescent="0.2">
      <c r="A281" s="183"/>
      <c r="B281" s="207" t="s">
        <v>463</v>
      </c>
      <c r="C281" s="237">
        <v>8</v>
      </c>
      <c r="D281" s="248" t="s">
        <v>440</v>
      </c>
      <c r="E281" s="168"/>
      <c r="F281" s="168"/>
      <c r="G281" s="180" t="s">
        <v>73</v>
      </c>
      <c r="H281" s="247">
        <v>48000</v>
      </c>
      <c r="I281" s="168"/>
      <c r="J281" s="221" t="s">
        <v>464</v>
      </c>
      <c r="K281" s="180"/>
    </row>
    <row r="282" spans="1:11" ht="21.75" x14ac:dyDescent="0.2">
      <c r="A282" s="183"/>
      <c r="B282" s="207" t="s">
        <v>465</v>
      </c>
      <c r="C282" s="237"/>
      <c r="D282" s="167"/>
      <c r="E282" s="168"/>
      <c r="F282" s="168"/>
      <c r="G282" s="180"/>
      <c r="H282" s="247"/>
      <c r="I282" s="168"/>
      <c r="J282" s="182"/>
      <c r="K282" s="180"/>
    </row>
    <row r="283" spans="1:11" ht="21.75" x14ac:dyDescent="0.2">
      <c r="A283" s="183"/>
      <c r="B283" s="207" t="s">
        <v>466</v>
      </c>
      <c r="C283" s="239">
        <v>8</v>
      </c>
      <c r="D283" s="222" t="s">
        <v>440</v>
      </c>
      <c r="E283" s="168"/>
      <c r="F283" s="168"/>
      <c r="G283" s="180" t="s">
        <v>73</v>
      </c>
      <c r="H283" s="246">
        <v>40000</v>
      </c>
      <c r="I283" s="168"/>
      <c r="J283" s="182">
        <v>24228</v>
      </c>
      <c r="K283" s="180"/>
    </row>
    <row r="284" spans="1:11" ht="43.5" x14ac:dyDescent="0.2">
      <c r="A284" s="183"/>
      <c r="B284" s="207" t="s">
        <v>467</v>
      </c>
      <c r="C284" s="239"/>
      <c r="D284" s="249"/>
      <c r="E284" s="168"/>
      <c r="F284" s="168"/>
      <c r="G284" s="168"/>
      <c r="H284" s="250"/>
      <c r="I284" s="168"/>
      <c r="J284" s="168"/>
      <c r="K284" s="180"/>
    </row>
    <row r="285" spans="1:11" ht="43.5" x14ac:dyDescent="0.2">
      <c r="A285" s="183"/>
      <c r="B285" s="207" t="s">
        <v>468</v>
      </c>
      <c r="C285" s="239">
        <v>26</v>
      </c>
      <c r="D285" s="222" t="s">
        <v>192</v>
      </c>
      <c r="E285" s="168"/>
      <c r="F285" s="168"/>
      <c r="G285" s="180" t="s">
        <v>73</v>
      </c>
      <c r="H285" s="251">
        <v>10400</v>
      </c>
      <c r="I285" s="168"/>
      <c r="J285" s="182">
        <v>24077</v>
      </c>
      <c r="K285" s="180"/>
    </row>
    <row r="286" spans="1:11" ht="43.5" x14ac:dyDescent="0.2">
      <c r="A286" s="183"/>
      <c r="B286" s="207" t="s">
        <v>469</v>
      </c>
      <c r="C286" s="239">
        <v>1</v>
      </c>
      <c r="D286" s="167" t="s">
        <v>103</v>
      </c>
      <c r="E286" s="168"/>
      <c r="F286" s="168"/>
      <c r="G286" s="180" t="s">
        <v>121</v>
      </c>
      <c r="H286" s="283">
        <v>5000</v>
      </c>
      <c r="I286" s="168"/>
      <c r="J286" s="182" t="s">
        <v>470</v>
      </c>
      <c r="K286" s="180"/>
    </row>
    <row r="287" spans="1:11" ht="21.75" x14ac:dyDescent="0.2">
      <c r="A287" s="183"/>
      <c r="B287" s="207" t="s">
        <v>471</v>
      </c>
      <c r="C287" s="239"/>
      <c r="D287" s="167"/>
      <c r="E287" s="168"/>
      <c r="F287" s="168"/>
      <c r="G287" s="180"/>
      <c r="H287" s="282"/>
      <c r="I287" s="203"/>
      <c r="J287" s="182"/>
      <c r="K287" s="180"/>
    </row>
    <row r="288" spans="1:11" ht="21.75" x14ac:dyDescent="0.2">
      <c r="A288" s="183"/>
      <c r="B288" s="207" t="s">
        <v>472</v>
      </c>
      <c r="C288" s="239">
        <v>1</v>
      </c>
      <c r="D288" s="222" t="s">
        <v>103</v>
      </c>
      <c r="E288" s="168"/>
      <c r="F288" s="168"/>
      <c r="G288" s="180" t="s">
        <v>73</v>
      </c>
      <c r="H288" s="298">
        <v>10000</v>
      </c>
      <c r="I288" s="180"/>
      <c r="J288" s="182">
        <v>24289</v>
      </c>
      <c r="K288" s="187"/>
    </row>
    <row r="289" spans="1:11" ht="43.5" x14ac:dyDescent="0.2">
      <c r="A289" s="183"/>
      <c r="B289" s="207" t="s">
        <v>473</v>
      </c>
      <c r="C289" s="239"/>
      <c r="D289" s="222"/>
      <c r="E289" s="168"/>
      <c r="F289" s="168"/>
      <c r="G289" s="228"/>
      <c r="H289" s="279"/>
      <c r="I289" s="168"/>
      <c r="J289" s="182"/>
      <c r="K289" s="180"/>
    </row>
    <row r="290" spans="1:11" ht="43.5" x14ac:dyDescent="0.2">
      <c r="A290" s="183"/>
      <c r="B290" s="207" t="s">
        <v>474</v>
      </c>
      <c r="C290" s="239"/>
      <c r="D290" s="179"/>
      <c r="E290" s="168"/>
      <c r="F290" s="168"/>
      <c r="G290" s="228"/>
      <c r="H290" s="279"/>
      <c r="I290" s="168"/>
      <c r="J290" s="182"/>
      <c r="K290" s="180"/>
    </row>
    <row r="291" spans="1:11" ht="43.5" x14ac:dyDescent="0.2">
      <c r="A291" s="183"/>
      <c r="B291" s="207" t="s">
        <v>475</v>
      </c>
      <c r="C291" s="239">
        <v>1</v>
      </c>
      <c r="D291" s="222" t="s">
        <v>103</v>
      </c>
      <c r="E291" s="168"/>
      <c r="F291" s="168"/>
      <c r="G291" s="180" t="s">
        <v>215</v>
      </c>
      <c r="H291" s="279">
        <v>5000</v>
      </c>
      <c r="I291" s="168"/>
      <c r="J291" s="182">
        <v>24289</v>
      </c>
      <c r="K291" s="180"/>
    </row>
    <row r="292" spans="1:11" ht="21.75" x14ac:dyDescent="0.2">
      <c r="A292" s="183"/>
      <c r="B292" s="207" t="s">
        <v>476</v>
      </c>
      <c r="C292" s="239"/>
      <c r="D292" s="167"/>
      <c r="E292" s="168"/>
      <c r="F292" s="168"/>
      <c r="G292" s="228"/>
      <c r="H292" s="279"/>
      <c r="I292" s="168"/>
      <c r="J292" s="182"/>
      <c r="K292" s="180"/>
    </row>
    <row r="293" spans="1:11" ht="21.75" x14ac:dyDescent="0.2">
      <c r="A293" s="183"/>
      <c r="B293" s="207" t="s">
        <v>477</v>
      </c>
      <c r="C293" s="239">
        <v>1</v>
      </c>
      <c r="D293" s="167" t="s">
        <v>103</v>
      </c>
      <c r="E293" s="168"/>
      <c r="F293" s="168"/>
      <c r="G293" s="180" t="s">
        <v>73</v>
      </c>
      <c r="H293" s="298">
        <v>10000</v>
      </c>
      <c r="I293" s="180"/>
      <c r="J293" s="182">
        <v>24289</v>
      </c>
      <c r="K293" s="180"/>
    </row>
    <row r="294" spans="1:11" ht="43.5" x14ac:dyDescent="0.2">
      <c r="A294" s="183"/>
      <c r="B294" s="207" t="s">
        <v>478</v>
      </c>
      <c r="C294" s="252"/>
      <c r="D294" s="167"/>
      <c r="E294" s="168"/>
      <c r="F294" s="168"/>
      <c r="G294" s="180"/>
      <c r="H294" s="282"/>
      <c r="I294" s="168"/>
      <c r="J294" s="182"/>
      <c r="K294" s="180"/>
    </row>
    <row r="295" spans="1:11" ht="21.75" x14ac:dyDescent="0.2">
      <c r="A295" s="183"/>
      <c r="B295" s="207" t="s">
        <v>479</v>
      </c>
      <c r="C295" s="252"/>
      <c r="D295" s="222"/>
      <c r="E295" s="168"/>
      <c r="F295" s="168"/>
      <c r="G295" s="180"/>
      <c r="H295" s="298"/>
      <c r="I295" s="203"/>
      <c r="J295" s="231"/>
      <c r="K295" s="180"/>
    </row>
    <row r="296" spans="1:11" ht="43.5" x14ac:dyDescent="0.2">
      <c r="A296" s="183"/>
      <c r="B296" s="207" t="s">
        <v>480</v>
      </c>
      <c r="C296" s="239">
        <v>5</v>
      </c>
      <c r="D296" s="222" t="s">
        <v>440</v>
      </c>
      <c r="E296" s="168"/>
      <c r="F296" s="168"/>
      <c r="G296" s="180" t="s">
        <v>245</v>
      </c>
      <c r="H296" s="298">
        <v>40000</v>
      </c>
      <c r="I296" s="168"/>
      <c r="J296" s="182">
        <v>24077</v>
      </c>
      <c r="K296" s="187"/>
    </row>
    <row r="297" spans="1:11" ht="43.5" x14ac:dyDescent="0.2">
      <c r="A297" s="183"/>
      <c r="B297" s="207" t="s">
        <v>481</v>
      </c>
      <c r="C297" s="239">
        <v>1</v>
      </c>
      <c r="D297" s="222" t="s">
        <v>440</v>
      </c>
      <c r="E297" s="168"/>
      <c r="F297" s="168"/>
      <c r="G297" s="180" t="s">
        <v>353</v>
      </c>
      <c r="H297" s="283">
        <v>4000</v>
      </c>
      <c r="I297" s="168"/>
      <c r="J297" s="182">
        <v>24259</v>
      </c>
      <c r="K297" s="180"/>
    </row>
    <row r="298" spans="1:11" ht="43.5" x14ac:dyDescent="0.2">
      <c r="A298" s="183"/>
      <c r="B298" s="207" t="s">
        <v>482</v>
      </c>
      <c r="C298" s="239"/>
      <c r="D298" s="222"/>
      <c r="E298" s="168"/>
      <c r="F298" s="168"/>
      <c r="G298" s="180"/>
      <c r="H298" s="283"/>
      <c r="I298" s="168"/>
      <c r="J298" s="182"/>
      <c r="K298" s="180"/>
    </row>
    <row r="299" spans="1:11" ht="43.5" x14ac:dyDescent="0.2">
      <c r="A299" s="183"/>
      <c r="B299" s="207" t="s">
        <v>483</v>
      </c>
      <c r="C299" s="239">
        <v>8</v>
      </c>
      <c r="D299" s="222" t="s">
        <v>440</v>
      </c>
      <c r="E299" s="168"/>
      <c r="F299" s="168"/>
      <c r="G299" s="180" t="s">
        <v>73</v>
      </c>
      <c r="H299" s="283">
        <v>28800</v>
      </c>
      <c r="I299" s="168"/>
      <c r="J299" s="221" t="s">
        <v>168</v>
      </c>
      <c r="K299" s="180"/>
    </row>
    <row r="300" spans="1:11" ht="21.75" x14ac:dyDescent="0.2">
      <c r="A300" s="183"/>
      <c r="B300" s="207" t="s">
        <v>484</v>
      </c>
      <c r="C300" s="252">
        <v>8</v>
      </c>
      <c r="D300" s="222" t="s">
        <v>192</v>
      </c>
      <c r="E300" s="168"/>
      <c r="F300" s="168"/>
      <c r="G300" s="180" t="s">
        <v>73</v>
      </c>
      <c r="H300" s="283">
        <v>52000</v>
      </c>
      <c r="I300" s="168"/>
      <c r="J300" s="182">
        <v>24259</v>
      </c>
      <c r="K300" s="180"/>
    </row>
    <row r="301" spans="1:11" ht="43.5" x14ac:dyDescent="0.2">
      <c r="A301" s="183"/>
      <c r="B301" s="211" t="s">
        <v>485</v>
      </c>
      <c r="C301" s="252">
        <v>3</v>
      </c>
      <c r="D301" s="167" t="s">
        <v>192</v>
      </c>
      <c r="E301" s="168"/>
      <c r="F301" s="168"/>
      <c r="G301" s="228" t="s">
        <v>370</v>
      </c>
      <c r="H301" s="181">
        <v>20000</v>
      </c>
      <c r="I301" s="180"/>
      <c r="J301" s="221">
        <v>24077</v>
      </c>
      <c r="K301" s="180"/>
    </row>
    <row r="302" spans="1:11" ht="43.5" x14ac:dyDescent="0.2">
      <c r="A302" s="183"/>
      <c r="B302" s="299" t="s">
        <v>486</v>
      </c>
      <c r="C302" s="252"/>
      <c r="D302" s="167"/>
      <c r="E302" s="168"/>
      <c r="F302" s="168"/>
      <c r="G302" s="228"/>
      <c r="H302" s="300"/>
      <c r="I302" s="180"/>
      <c r="J302" s="221"/>
      <c r="K302" s="180"/>
    </row>
    <row r="303" spans="1:11" ht="43.5" x14ac:dyDescent="0.2">
      <c r="A303" s="183"/>
      <c r="B303" s="207" t="s">
        <v>487</v>
      </c>
      <c r="C303" s="252">
        <v>9</v>
      </c>
      <c r="D303" s="222" t="s">
        <v>488</v>
      </c>
      <c r="E303" s="168"/>
      <c r="F303" s="168"/>
      <c r="G303" s="228" t="s">
        <v>215</v>
      </c>
      <c r="H303" s="169">
        <v>4500</v>
      </c>
      <c r="I303" s="180"/>
      <c r="J303" s="221">
        <v>24228</v>
      </c>
      <c r="K303" s="180"/>
    </row>
    <row r="304" spans="1:11" ht="43.5" x14ac:dyDescent="0.2">
      <c r="A304" s="158">
        <v>23</v>
      </c>
      <c r="B304" s="57" t="s">
        <v>489</v>
      </c>
      <c r="C304" s="171"/>
      <c r="D304" s="253"/>
      <c r="E304" s="147"/>
      <c r="F304" s="147"/>
      <c r="G304" s="254"/>
      <c r="H304" s="255">
        <f>H305</f>
        <v>141000</v>
      </c>
      <c r="I304" s="97"/>
      <c r="J304" s="256"/>
      <c r="K304" s="97"/>
    </row>
    <row r="305" spans="1:11" ht="65.25" x14ac:dyDescent="0.2">
      <c r="A305" s="159"/>
      <c r="B305" s="79" t="s">
        <v>490</v>
      </c>
      <c r="C305" s="173"/>
      <c r="D305" s="174"/>
      <c r="E305" s="148"/>
      <c r="F305" s="148"/>
      <c r="G305" s="175"/>
      <c r="H305" s="176">
        <f>H308+H310+H313+H314+H315</f>
        <v>141000</v>
      </c>
      <c r="I305" s="104"/>
      <c r="J305" s="149"/>
      <c r="K305" s="104"/>
    </row>
    <row r="306" spans="1:11" ht="21.75" x14ac:dyDescent="0.2">
      <c r="A306" s="183"/>
      <c r="B306" s="207" t="s">
        <v>491</v>
      </c>
      <c r="C306" s="178"/>
      <c r="D306" s="222"/>
      <c r="E306" s="168"/>
      <c r="F306" s="168"/>
      <c r="G306" s="228"/>
      <c r="H306" s="169"/>
      <c r="I306" s="180"/>
      <c r="J306" s="231"/>
      <c r="K306" s="180"/>
    </row>
    <row r="307" spans="1:11" ht="43.5" x14ac:dyDescent="0.2">
      <c r="A307" s="183"/>
      <c r="B307" s="207" t="s">
        <v>492</v>
      </c>
      <c r="C307" s="178"/>
      <c r="D307" s="222"/>
      <c r="E307" s="168"/>
      <c r="F307" s="168"/>
      <c r="G307" s="168"/>
      <c r="H307" s="169"/>
      <c r="I307" s="168"/>
      <c r="J307" s="168"/>
      <c r="K307" s="187"/>
    </row>
    <row r="308" spans="1:11" ht="43.5" x14ac:dyDescent="0.2">
      <c r="A308" s="183"/>
      <c r="B308" s="207" t="s">
        <v>493</v>
      </c>
      <c r="C308" s="178">
        <v>40</v>
      </c>
      <c r="D308" s="167" t="s">
        <v>102</v>
      </c>
      <c r="E308" s="168"/>
      <c r="F308" s="168"/>
      <c r="G308" s="180" t="s">
        <v>73</v>
      </c>
      <c r="H308" s="237">
        <v>64000</v>
      </c>
      <c r="I308" s="180"/>
      <c r="J308" s="184" t="s">
        <v>494</v>
      </c>
      <c r="K308" s="180"/>
    </row>
    <row r="309" spans="1:11" ht="43.5" x14ac:dyDescent="0.2">
      <c r="A309" s="183"/>
      <c r="B309" s="207" t="s">
        <v>495</v>
      </c>
      <c r="C309" s="178"/>
      <c r="D309" s="167"/>
      <c r="E309" s="168"/>
      <c r="F309" s="168"/>
      <c r="G309" s="228"/>
      <c r="H309" s="190"/>
      <c r="I309" s="168"/>
      <c r="J309" s="182"/>
      <c r="K309" s="180"/>
    </row>
    <row r="310" spans="1:11" ht="21.75" x14ac:dyDescent="0.2">
      <c r="A310" s="183"/>
      <c r="B310" s="207" t="s">
        <v>496</v>
      </c>
      <c r="C310" s="178">
        <v>1</v>
      </c>
      <c r="D310" s="167" t="s">
        <v>103</v>
      </c>
      <c r="E310" s="168"/>
      <c r="F310" s="168"/>
      <c r="G310" s="180" t="s">
        <v>121</v>
      </c>
      <c r="H310" s="190">
        <v>20000</v>
      </c>
      <c r="I310" s="168"/>
      <c r="J310" s="221">
        <v>24108</v>
      </c>
      <c r="K310" s="180"/>
    </row>
    <row r="311" spans="1:11" ht="21.75" x14ac:dyDescent="0.2">
      <c r="A311" s="183"/>
      <c r="B311" s="207" t="s">
        <v>497</v>
      </c>
      <c r="C311" s="257"/>
      <c r="D311" s="167"/>
      <c r="E311" s="168"/>
      <c r="F311" s="168"/>
      <c r="G311" s="180"/>
      <c r="H311" s="258"/>
      <c r="I311" s="168"/>
      <c r="J311" s="182"/>
      <c r="K311" s="180"/>
    </row>
    <row r="312" spans="1:11" ht="43.5" x14ac:dyDescent="0.2">
      <c r="A312" s="183"/>
      <c r="B312" s="207" t="s">
        <v>498</v>
      </c>
      <c r="C312" s="178"/>
      <c r="D312" s="179"/>
      <c r="E312" s="168"/>
      <c r="F312" s="168"/>
      <c r="G312" s="180"/>
      <c r="H312" s="178"/>
      <c r="I312" s="168"/>
      <c r="J312" s="182"/>
      <c r="K312" s="180"/>
    </row>
    <row r="313" spans="1:11" ht="43.5" x14ac:dyDescent="0.2">
      <c r="A313" s="183"/>
      <c r="B313" s="207" t="s">
        <v>499</v>
      </c>
      <c r="C313" s="178">
        <v>80</v>
      </c>
      <c r="D313" s="179" t="s">
        <v>102</v>
      </c>
      <c r="E313" s="168"/>
      <c r="F313" s="168"/>
      <c r="G313" s="180" t="s">
        <v>73</v>
      </c>
      <c r="H313" s="181">
        <v>32000</v>
      </c>
      <c r="I313" s="168"/>
      <c r="J313" s="221" t="s">
        <v>500</v>
      </c>
      <c r="K313" s="180"/>
    </row>
    <row r="314" spans="1:11" ht="65.25" x14ac:dyDescent="0.2">
      <c r="A314" s="183"/>
      <c r="B314" s="207" t="s">
        <v>501</v>
      </c>
      <c r="C314" s="178">
        <v>1</v>
      </c>
      <c r="D314" s="179" t="s">
        <v>192</v>
      </c>
      <c r="E314" s="168"/>
      <c r="F314" s="168"/>
      <c r="G314" s="193" t="s">
        <v>121</v>
      </c>
      <c r="H314" s="181">
        <v>20000</v>
      </c>
      <c r="I314" s="168"/>
      <c r="J314" s="182">
        <v>24108</v>
      </c>
      <c r="K314" s="180"/>
    </row>
    <row r="315" spans="1:11" ht="43.5" x14ac:dyDescent="0.2">
      <c r="A315" s="183"/>
      <c r="B315" s="207" t="s">
        <v>502</v>
      </c>
      <c r="C315" s="178">
        <v>1</v>
      </c>
      <c r="D315" s="179" t="s">
        <v>102</v>
      </c>
      <c r="E315" s="168"/>
      <c r="F315" s="168"/>
      <c r="G315" s="180" t="s">
        <v>121</v>
      </c>
      <c r="H315" s="181">
        <v>5000</v>
      </c>
      <c r="I315" s="168"/>
      <c r="J315" s="182" t="s">
        <v>503</v>
      </c>
      <c r="K315" s="180"/>
    </row>
    <row r="316" spans="1:11" ht="24" x14ac:dyDescent="0.2">
      <c r="A316" s="177" t="s">
        <v>504</v>
      </c>
      <c r="B316" s="301" t="s">
        <v>505</v>
      </c>
      <c r="C316" s="178"/>
      <c r="D316" s="179"/>
      <c r="E316" s="168"/>
      <c r="F316" s="168"/>
      <c r="G316" s="180"/>
      <c r="H316" s="181"/>
      <c r="I316" s="168"/>
      <c r="J316" s="182"/>
      <c r="K316" s="180"/>
    </row>
  </sheetData>
  <autoFilter ref="B1:B316"/>
  <mergeCells count="13">
    <mergeCell ref="E5:E7"/>
    <mergeCell ref="F5:F7"/>
    <mergeCell ref="G5:G7"/>
    <mergeCell ref="A1:K1"/>
    <mergeCell ref="A2:K2"/>
    <mergeCell ref="A3:K3"/>
    <mergeCell ref="A4:A7"/>
    <mergeCell ref="B4:B7"/>
    <mergeCell ref="C4:D4"/>
    <mergeCell ref="E4:G4"/>
    <mergeCell ref="K4:K7"/>
    <mergeCell ref="C5:C7"/>
    <mergeCell ref="D5:D7"/>
  </mergeCells>
  <pageMargins left="0.70866141732283472" right="0.70866141732283472" top="0.74803149606299213" bottom="0.74803149606299213" header="0.31496062992125984" footer="0.31496062992125984"/>
  <pageSetup paperSize="9" scale="99" fitToHeight="0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3"/>
  <sheetViews>
    <sheetView workbookViewId="0">
      <selection activeCell="A9" sqref="A9:J12"/>
    </sheetView>
  </sheetViews>
  <sheetFormatPr defaultRowHeight="17.25" x14ac:dyDescent="0.2"/>
  <cols>
    <col min="1" max="1" width="9" style="263"/>
    <col min="2" max="2" width="32.375" style="263" customWidth="1"/>
    <col min="3" max="7" width="9" style="263"/>
    <col min="8" max="8" width="13.375" style="263" bestFit="1" customWidth="1"/>
    <col min="9" max="9" width="9" style="263"/>
    <col min="10" max="10" width="13" style="263" bestFit="1" customWidth="1"/>
    <col min="11" max="16384" width="9" style="263"/>
  </cols>
  <sheetData>
    <row r="1" spans="1:11" ht="21.75" x14ac:dyDescent="0.2">
      <c r="A1" s="489" t="s">
        <v>97</v>
      </c>
      <c r="B1" s="489"/>
      <c r="C1" s="489"/>
      <c r="D1" s="489"/>
      <c r="E1" s="489"/>
      <c r="F1" s="489"/>
      <c r="G1" s="489"/>
      <c r="H1" s="489"/>
      <c r="I1" s="489"/>
      <c r="J1" s="489"/>
      <c r="K1" s="489"/>
    </row>
    <row r="2" spans="1:11" ht="21.75" x14ac:dyDescent="0.2">
      <c r="A2" s="490" t="s">
        <v>512</v>
      </c>
      <c r="B2" s="490"/>
      <c r="C2" s="490"/>
      <c r="D2" s="490"/>
      <c r="E2" s="490"/>
      <c r="F2" s="490"/>
      <c r="G2" s="490"/>
      <c r="H2" s="490"/>
      <c r="I2" s="490"/>
      <c r="J2" s="490"/>
      <c r="K2" s="490"/>
    </row>
    <row r="3" spans="1:11" ht="21.75" x14ac:dyDescent="0.2">
      <c r="A3" s="491" t="s">
        <v>1</v>
      </c>
      <c r="B3" s="491"/>
      <c r="C3" s="491"/>
      <c r="D3" s="491"/>
      <c r="E3" s="491"/>
      <c r="F3" s="491"/>
      <c r="G3" s="491"/>
      <c r="H3" s="491"/>
      <c r="I3" s="491"/>
      <c r="J3" s="491"/>
      <c r="K3" s="491"/>
    </row>
    <row r="4" spans="1:11" ht="21.75" x14ac:dyDescent="0.2">
      <c r="A4" s="487" t="s">
        <v>2</v>
      </c>
      <c r="B4" s="487" t="s">
        <v>3</v>
      </c>
      <c r="C4" s="485" t="s">
        <v>4</v>
      </c>
      <c r="D4" s="485"/>
      <c r="E4" s="485" t="s">
        <v>5</v>
      </c>
      <c r="F4" s="485"/>
      <c r="G4" s="485"/>
      <c r="H4" s="2"/>
      <c r="I4" s="3" t="s">
        <v>6</v>
      </c>
      <c r="J4" s="3" t="s">
        <v>7</v>
      </c>
      <c r="K4" s="492" t="s">
        <v>8</v>
      </c>
    </row>
    <row r="5" spans="1:11" ht="21.75" x14ac:dyDescent="0.2">
      <c r="A5" s="487"/>
      <c r="B5" s="487"/>
      <c r="C5" s="485" t="s">
        <v>9</v>
      </c>
      <c r="D5" s="487" t="s">
        <v>10</v>
      </c>
      <c r="E5" s="485" t="s">
        <v>11</v>
      </c>
      <c r="F5" s="487" t="s">
        <v>12</v>
      </c>
      <c r="G5" s="485" t="s">
        <v>13</v>
      </c>
      <c r="H5" s="5" t="s">
        <v>14</v>
      </c>
      <c r="I5" s="3" t="s">
        <v>15</v>
      </c>
      <c r="J5" s="3" t="s">
        <v>16</v>
      </c>
      <c r="K5" s="492"/>
    </row>
    <row r="6" spans="1:11" ht="21.75" x14ac:dyDescent="0.2">
      <c r="A6" s="487"/>
      <c r="B6" s="487"/>
      <c r="C6" s="485"/>
      <c r="D6" s="487"/>
      <c r="E6" s="485"/>
      <c r="F6" s="487"/>
      <c r="G6" s="485"/>
      <c r="H6" s="19" t="s">
        <v>17</v>
      </c>
      <c r="I6" s="19" t="s">
        <v>17</v>
      </c>
      <c r="J6" s="3" t="s">
        <v>18</v>
      </c>
      <c r="K6" s="492"/>
    </row>
    <row r="7" spans="1:11" ht="21.75" x14ac:dyDescent="0.2">
      <c r="A7" s="487"/>
      <c r="B7" s="487"/>
      <c r="C7" s="486"/>
      <c r="D7" s="488"/>
      <c r="E7" s="486"/>
      <c r="F7" s="488"/>
      <c r="G7" s="486"/>
      <c r="H7" s="8" t="s">
        <v>19</v>
      </c>
      <c r="I7" s="3" t="s">
        <v>20</v>
      </c>
      <c r="J7" s="3"/>
      <c r="K7" s="492"/>
    </row>
    <row r="8" spans="1:11" ht="21.75" x14ac:dyDescent="0.2">
      <c r="A8" s="19"/>
      <c r="B8" s="10" t="s">
        <v>21</v>
      </c>
      <c r="C8" s="9"/>
      <c r="D8" s="9"/>
      <c r="E8" s="9"/>
      <c r="F8" s="9"/>
      <c r="G8" s="9"/>
      <c r="H8" s="22">
        <f>H12</f>
        <v>286514815</v>
      </c>
      <c r="I8" s="9"/>
      <c r="J8" s="9"/>
      <c r="K8" s="9"/>
    </row>
    <row r="9" spans="1:11" x14ac:dyDescent="0.2">
      <c r="A9" s="303"/>
      <c r="B9" s="303" t="s">
        <v>506</v>
      </c>
      <c r="C9" s="303"/>
      <c r="D9" s="303"/>
      <c r="E9" s="303"/>
      <c r="F9" s="303"/>
      <c r="G9" s="303"/>
      <c r="H9" s="303"/>
      <c r="I9" s="303"/>
      <c r="J9" s="303"/>
      <c r="K9" s="303"/>
    </row>
    <row r="10" spans="1:11" x14ac:dyDescent="0.2">
      <c r="A10" s="303"/>
      <c r="B10" s="303" t="s">
        <v>507</v>
      </c>
      <c r="C10" s="303"/>
      <c r="D10" s="303"/>
      <c r="E10" s="303"/>
      <c r="F10" s="303"/>
      <c r="G10" s="303"/>
      <c r="H10" s="303"/>
      <c r="I10" s="303"/>
      <c r="J10" s="303"/>
      <c r="K10" s="303"/>
    </row>
    <row r="11" spans="1:11" ht="72" x14ac:dyDescent="0.2">
      <c r="A11" s="304">
        <v>1</v>
      </c>
      <c r="B11" s="305" t="s">
        <v>509</v>
      </c>
      <c r="C11" s="306"/>
      <c r="D11" s="306"/>
      <c r="E11" s="306"/>
      <c r="F11" s="306"/>
      <c r="G11" s="306"/>
      <c r="H11" s="306"/>
      <c r="I11" s="304"/>
      <c r="J11" s="306"/>
      <c r="K11" s="306"/>
    </row>
    <row r="12" spans="1:11" ht="48" x14ac:dyDescent="0.2">
      <c r="A12" s="304"/>
      <c r="B12" s="305" t="s">
        <v>510</v>
      </c>
      <c r="C12" s="307">
        <v>99889.3</v>
      </c>
      <c r="D12" s="304" t="s">
        <v>170</v>
      </c>
      <c r="E12" s="493" t="s">
        <v>508</v>
      </c>
      <c r="F12" s="493"/>
      <c r="G12" s="493"/>
      <c r="H12" s="307">
        <v>286514815</v>
      </c>
      <c r="I12" s="304">
        <v>2</v>
      </c>
      <c r="J12" s="304" t="s">
        <v>511</v>
      </c>
      <c r="K12" s="304">
        <v>2</v>
      </c>
    </row>
    <row r="13" spans="1:11" ht="24" x14ac:dyDescent="0.2">
      <c r="A13" s="304"/>
      <c r="B13" s="306"/>
      <c r="C13" s="307"/>
      <c r="D13" s="306"/>
      <c r="E13" s="306"/>
      <c r="F13" s="306"/>
      <c r="G13" s="306"/>
      <c r="H13" s="307"/>
      <c r="I13" s="304"/>
      <c r="J13" s="304"/>
      <c r="K13" s="304"/>
    </row>
  </sheetData>
  <mergeCells count="14">
    <mergeCell ref="E5:E7"/>
    <mergeCell ref="F5:F7"/>
    <mergeCell ref="G5:G7"/>
    <mergeCell ref="E12:G12"/>
    <mergeCell ref="A1:K1"/>
    <mergeCell ref="A2:K2"/>
    <mergeCell ref="A3:K3"/>
    <mergeCell ref="A4:A7"/>
    <mergeCell ref="B4:B7"/>
    <mergeCell ref="C4:D4"/>
    <mergeCell ref="E4:G4"/>
    <mergeCell ref="K4:K7"/>
    <mergeCell ref="C5:C7"/>
    <mergeCell ref="D5:D7"/>
  </mergeCells>
  <pageMargins left="0.70866141732283472" right="0.70866141732283472" top="0.74803149606299213" bottom="0.74803149606299213" header="0.31496062992125984" footer="0.31496062992125984"/>
  <pageSetup paperSize="9" scale="94" fitToHeight="0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82"/>
  <sheetViews>
    <sheetView workbookViewId="0">
      <selection activeCell="H46" sqref="H46"/>
    </sheetView>
  </sheetViews>
  <sheetFormatPr defaultRowHeight="21.75" x14ac:dyDescent="0.5"/>
  <cols>
    <col min="1" max="1" width="9" style="21"/>
    <col min="2" max="2" width="31.75" style="309" customWidth="1"/>
    <col min="3" max="7" width="9" style="21"/>
    <col min="8" max="8" width="13.75" style="21" bestFit="1" customWidth="1"/>
    <col min="9" max="11" width="9" style="21"/>
    <col min="12" max="16384" width="9" style="11"/>
  </cols>
  <sheetData>
    <row r="1" spans="1:11" x14ac:dyDescent="0.5">
      <c r="A1" s="489" t="s">
        <v>97</v>
      </c>
      <c r="B1" s="489"/>
      <c r="C1" s="489"/>
      <c r="D1" s="489"/>
      <c r="E1" s="489"/>
      <c r="F1" s="489"/>
      <c r="G1" s="489"/>
      <c r="H1" s="489"/>
      <c r="I1" s="489"/>
      <c r="J1" s="489"/>
      <c r="K1" s="489"/>
    </row>
    <row r="2" spans="1:11" x14ac:dyDescent="0.5">
      <c r="A2" s="490" t="s">
        <v>586</v>
      </c>
      <c r="B2" s="490"/>
      <c r="C2" s="490"/>
      <c r="D2" s="490"/>
      <c r="E2" s="490"/>
      <c r="F2" s="490"/>
      <c r="G2" s="490"/>
      <c r="H2" s="490"/>
      <c r="I2" s="490"/>
      <c r="J2" s="490"/>
      <c r="K2" s="490"/>
    </row>
    <row r="3" spans="1:11" x14ac:dyDescent="0.5">
      <c r="A3" s="491" t="s">
        <v>1</v>
      </c>
      <c r="B3" s="491"/>
      <c r="C3" s="491"/>
      <c r="D3" s="491"/>
      <c r="E3" s="491"/>
      <c r="F3" s="491"/>
      <c r="G3" s="491"/>
      <c r="H3" s="491"/>
      <c r="I3" s="491"/>
      <c r="J3" s="491"/>
      <c r="K3" s="491"/>
    </row>
    <row r="4" spans="1:11" x14ac:dyDescent="0.5">
      <c r="A4" s="487" t="s">
        <v>2</v>
      </c>
      <c r="B4" s="487" t="s">
        <v>3</v>
      </c>
      <c r="C4" s="485" t="s">
        <v>4</v>
      </c>
      <c r="D4" s="485"/>
      <c r="E4" s="485" t="s">
        <v>5</v>
      </c>
      <c r="F4" s="485"/>
      <c r="G4" s="485"/>
      <c r="H4" s="2"/>
      <c r="I4" s="3" t="s">
        <v>6</v>
      </c>
      <c r="J4" s="3" t="s">
        <v>7</v>
      </c>
      <c r="K4" s="492" t="s">
        <v>8</v>
      </c>
    </row>
    <row r="5" spans="1:11" x14ac:dyDescent="0.5">
      <c r="A5" s="487"/>
      <c r="B5" s="487"/>
      <c r="C5" s="485" t="s">
        <v>9</v>
      </c>
      <c r="D5" s="487" t="s">
        <v>10</v>
      </c>
      <c r="E5" s="485" t="s">
        <v>11</v>
      </c>
      <c r="F5" s="487" t="s">
        <v>12</v>
      </c>
      <c r="G5" s="485" t="s">
        <v>13</v>
      </c>
      <c r="H5" s="5" t="s">
        <v>14</v>
      </c>
      <c r="I5" s="3" t="s">
        <v>15</v>
      </c>
      <c r="J5" s="3" t="s">
        <v>16</v>
      </c>
      <c r="K5" s="492"/>
    </row>
    <row r="6" spans="1:11" x14ac:dyDescent="0.5">
      <c r="A6" s="487"/>
      <c r="B6" s="487"/>
      <c r="C6" s="485"/>
      <c r="D6" s="487"/>
      <c r="E6" s="485"/>
      <c r="F6" s="487"/>
      <c r="G6" s="485"/>
      <c r="H6" s="19" t="s">
        <v>17</v>
      </c>
      <c r="I6" s="19" t="s">
        <v>17</v>
      </c>
      <c r="J6" s="3" t="s">
        <v>18</v>
      </c>
      <c r="K6" s="492"/>
    </row>
    <row r="7" spans="1:11" x14ac:dyDescent="0.5">
      <c r="A7" s="487"/>
      <c r="B7" s="487"/>
      <c r="C7" s="486"/>
      <c r="D7" s="488"/>
      <c r="E7" s="486"/>
      <c r="F7" s="488"/>
      <c r="G7" s="486"/>
      <c r="H7" s="8" t="s">
        <v>19</v>
      </c>
      <c r="I7" s="3" t="s">
        <v>20</v>
      </c>
      <c r="J7" s="3"/>
      <c r="K7" s="492"/>
    </row>
    <row r="8" spans="1:11" x14ac:dyDescent="0.5">
      <c r="A8" s="19"/>
      <c r="B8" s="10" t="s">
        <v>21</v>
      </c>
      <c r="C8" s="9"/>
      <c r="D8" s="9"/>
      <c r="E8" s="9"/>
      <c r="F8" s="9"/>
      <c r="G8" s="9"/>
      <c r="H8" s="22">
        <v>1740180</v>
      </c>
      <c r="I8" s="9"/>
      <c r="J8" s="9"/>
      <c r="K8" s="9"/>
    </row>
    <row r="9" spans="1:11" ht="43.5" x14ac:dyDescent="0.5">
      <c r="A9" s="259"/>
      <c r="B9" s="318" t="s">
        <v>29</v>
      </c>
      <c r="C9" s="259"/>
      <c r="D9" s="259"/>
      <c r="E9" s="259"/>
      <c r="F9" s="259"/>
      <c r="G9" s="259"/>
      <c r="H9" s="259"/>
      <c r="I9" s="259"/>
      <c r="J9" s="259"/>
      <c r="K9" s="259"/>
    </row>
    <row r="10" spans="1:11" ht="43.5" x14ac:dyDescent="0.5">
      <c r="A10" s="259"/>
      <c r="B10" s="319" t="s">
        <v>513</v>
      </c>
      <c r="C10" s="259"/>
      <c r="D10" s="259"/>
      <c r="E10" s="259"/>
      <c r="F10" s="259"/>
      <c r="G10" s="259"/>
      <c r="H10" s="259"/>
      <c r="I10" s="259"/>
      <c r="J10" s="259"/>
      <c r="K10" s="259"/>
    </row>
    <row r="11" spans="1:11" x14ac:dyDescent="0.5">
      <c r="A11" s="466">
        <v>1</v>
      </c>
      <c r="B11" s="186" t="s">
        <v>514</v>
      </c>
      <c r="C11" s="314"/>
      <c r="D11" s="314"/>
      <c r="E11" s="494" t="s">
        <v>515</v>
      </c>
      <c r="F11" s="494"/>
      <c r="G11" s="494"/>
      <c r="H11" s="315"/>
      <c r="I11" s="314"/>
      <c r="J11" s="315"/>
      <c r="K11" s="314"/>
    </row>
    <row r="12" spans="1:11" x14ac:dyDescent="0.5">
      <c r="A12" s="466"/>
      <c r="B12" s="186" t="s">
        <v>516</v>
      </c>
      <c r="C12" s="314">
        <v>16</v>
      </c>
      <c r="D12" s="314" t="s">
        <v>303</v>
      </c>
      <c r="E12" s="315"/>
      <c r="F12" s="315"/>
      <c r="G12" s="315"/>
      <c r="H12" s="315"/>
      <c r="I12" s="314"/>
      <c r="J12" s="315"/>
      <c r="K12" s="314"/>
    </row>
    <row r="13" spans="1:11" x14ac:dyDescent="0.5">
      <c r="A13" s="466"/>
      <c r="B13" s="186" t="s">
        <v>517</v>
      </c>
      <c r="C13" s="314">
        <v>24</v>
      </c>
      <c r="D13" s="314" t="s">
        <v>303</v>
      </c>
      <c r="E13" s="315"/>
      <c r="F13" s="315"/>
      <c r="G13" s="315"/>
      <c r="H13" s="321"/>
      <c r="I13" s="314"/>
      <c r="J13" s="322"/>
      <c r="K13" s="314"/>
    </row>
    <row r="14" spans="1:11" x14ac:dyDescent="0.5">
      <c r="A14" s="466"/>
      <c r="B14" s="186" t="s">
        <v>518</v>
      </c>
      <c r="C14" s="314">
        <v>58</v>
      </c>
      <c r="D14" s="314" t="s">
        <v>303</v>
      </c>
      <c r="E14" s="315"/>
      <c r="F14" s="315"/>
      <c r="G14" s="315"/>
      <c r="H14" s="323">
        <v>1462300</v>
      </c>
      <c r="I14" s="314" t="s">
        <v>112</v>
      </c>
      <c r="J14" s="322" t="s">
        <v>519</v>
      </c>
      <c r="K14" s="314">
        <v>1</v>
      </c>
    </row>
    <row r="15" spans="1:11" x14ac:dyDescent="0.5">
      <c r="A15" s="466"/>
      <c r="B15" s="186" t="s">
        <v>520</v>
      </c>
      <c r="C15" s="314">
        <v>1</v>
      </c>
      <c r="D15" s="314" t="s">
        <v>303</v>
      </c>
      <c r="E15" s="315"/>
      <c r="F15" s="315"/>
      <c r="G15" s="315"/>
      <c r="H15" s="315"/>
      <c r="I15" s="314"/>
      <c r="J15" s="315"/>
      <c r="K15" s="314"/>
    </row>
    <row r="16" spans="1:11" x14ac:dyDescent="0.5">
      <c r="A16" s="466"/>
      <c r="B16" s="186" t="s">
        <v>521</v>
      </c>
      <c r="C16" s="314">
        <v>6</v>
      </c>
      <c r="D16" s="314" t="s">
        <v>303</v>
      </c>
      <c r="E16" s="315"/>
      <c r="F16" s="315"/>
      <c r="G16" s="315"/>
      <c r="H16" s="315"/>
      <c r="I16" s="314"/>
      <c r="J16" s="315"/>
      <c r="K16" s="314"/>
    </row>
    <row r="17" spans="1:11" x14ac:dyDescent="0.5">
      <c r="A17" s="466"/>
      <c r="B17" s="186" t="s">
        <v>522</v>
      </c>
      <c r="C17" s="314">
        <v>22</v>
      </c>
      <c r="D17" s="314" t="s">
        <v>303</v>
      </c>
      <c r="E17" s="315"/>
      <c r="F17" s="315"/>
      <c r="G17" s="315"/>
      <c r="H17" s="315"/>
      <c r="I17" s="314"/>
      <c r="J17" s="315"/>
      <c r="K17" s="314"/>
    </row>
    <row r="18" spans="1:11" x14ac:dyDescent="0.5">
      <c r="A18" s="466">
        <v>2</v>
      </c>
      <c r="B18" s="186" t="s">
        <v>523</v>
      </c>
      <c r="C18" s="314"/>
      <c r="D18" s="314"/>
      <c r="E18" s="315"/>
      <c r="F18" s="315"/>
      <c r="G18" s="315"/>
      <c r="H18" s="315"/>
      <c r="I18" s="314"/>
      <c r="J18" s="315"/>
      <c r="K18" s="314"/>
    </row>
    <row r="19" spans="1:11" x14ac:dyDescent="0.5">
      <c r="A19" s="466"/>
      <c r="B19" s="186" t="s">
        <v>524</v>
      </c>
      <c r="C19" s="324" t="s">
        <v>525</v>
      </c>
      <c r="D19" s="314" t="s">
        <v>526</v>
      </c>
      <c r="E19" s="315"/>
      <c r="F19" s="315"/>
      <c r="G19" s="315"/>
      <c r="H19" s="323">
        <v>1200</v>
      </c>
      <c r="I19" s="314" t="s">
        <v>112</v>
      </c>
      <c r="J19" s="322" t="s">
        <v>519</v>
      </c>
      <c r="K19" s="314">
        <v>1</v>
      </c>
    </row>
    <row r="20" spans="1:11" x14ac:dyDescent="0.5">
      <c r="A20" s="466"/>
      <c r="B20" s="186" t="s">
        <v>527</v>
      </c>
      <c r="C20" s="314" t="s">
        <v>525</v>
      </c>
      <c r="D20" s="314" t="s">
        <v>526</v>
      </c>
      <c r="E20" s="315"/>
      <c r="F20" s="315"/>
      <c r="G20" s="315"/>
      <c r="H20" s="315"/>
      <c r="I20" s="314"/>
      <c r="J20" s="315"/>
      <c r="K20" s="314"/>
    </row>
    <row r="21" spans="1:11" ht="43.5" x14ac:dyDescent="0.5">
      <c r="A21" s="466">
        <v>3</v>
      </c>
      <c r="B21" s="325" t="s">
        <v>528</v>
      </c>
      <c r="C21" s="314" t="s">
        <v>529</v>
      </c>
      <c r="D21" s="314" t="s">
        <v>530</v>
      </c>
      <c r="E21" s="315"/>
      <c r="F21" s="315"/>
      <c r="G21" s="315"/>
      <c r="H21" s="323">
        <v>5400</v>
      </c>
      <c r="I21" s="314" t="s">
        <v>112</v>
      </c>
      <c r="J21" s="322" t="s">
        <v>519</v>
      </c>
      <c r="K21" s="314">
        <v>1</v>
      </c>
    </row>
    <row r="22" spans="1:11" ht="43.5" x14ac:dyDescent="0.5">
      <c r="A22" s="466">
        <v>4</v>
      </c>
      <c r="B22" s="325" t="s">
        <v>531</v>
      </c>
      <c r="C22" s="314">
        <v>35</v>
      </c>
      <c r="D22" s="314" t="s">
        <v>102</v>
      </c>
      <c r="E22" s="315" t="s">
        <v>532</v>
      </c>
      <c r="F22" s="315"/>
      <c r="G22" s="315"/>
      <c r="H22" s="323">
        <v>10500</v>
      </c>
      <c r="I22" s="314" t="s">
        <v>112</v>
      </c>
      <c r="J22" s="322" t="s">
        <v>519</v>
      </c>
      <c r="K22" s="314">
        <v>1</v>
      </c>
    </row>
    <row r="23" spans="1:11" x14ac:dyDescent="0.5">
      <c r="A23" s="259"/>
      <c r="B23" s="318" t="s">
        <v>86</v>
      </c>
      <c r="C23" s="259"/>
      <c r="D23" s="259"/>
      <c r="E23" s="259"/>
      <c r="F23" s="259"/>
      <c r="G23" s="259"/>
      <c r="H23" s="259"/>
      <c r="I23" s="259"/>
      <c r="J23" s="259"/>
      <c r="K23" s="259"/>
    </row>
    <row r="24" spans="1:11" ht="43.5" x14ac:dyDescent="0.5">
      <c r="A24" s="259"/>
      <c r="B24" s="319" t="s">
        <v>533</v>
      </c>
      <c r="C24" s="259"/>
      <c r="D24" s="259"/>
      <c r="E24" s="259"/>
      <c r="F24" s="259"/>
      <c r="G24" s="259"/>
      <c r="H24" s="259"/>
      <c r="I24" s="259"/>
      <c r="J24" s="259"/>
      <c r="K24" s="259"/>
    </row>
    <row r="25" spans="1:11" x14ac:dyDescent="0.5">
      <c r="A25" s="465">
        <v>5</v>
      </c>
      <c r="B25" s="186" t="s">
        <v>534</v>
      </c>
      <c r="C25" s="237"/>
      <c r="D25" s="237"/>
      <c r="E25" s="494" t="s">
        <v>535</v>
      </c>
      <c r="F25" s="494"/>
      <c r="G25" s="494"/>
      <c r="H25" s="186"/>
      <c r="I25" s="237"/>
      <c r="J25" s="186"/>
      <c r="K25" s="237"/>
    </row>
    <row r="26" spans="1:11" ht="43.5" x14ac:dyDescent="0.5">
      <c r="A26" s="465"/>
      <c r="B26" s="325" t="s">
        <v>536</v>
      </c>
      <c r="C26" s="237" t="s">
        <v>537</v>
      </c>
      <c r="D26" s="314" t="s">
        <v>530</v>
      </c>
      <c r="E26" s="186"/>
      <c r="F26" s="186"/>
      <c r="G26" s="186"/>
      <c r="H26" s="186"/>
      <c r="I26" s="237"/>
      <c r="J26" s="186"/>
      <c r="K26" s="237"/>
    </row>
    <row r="27" spans="1:11" x14ac:dyDescent="0.5">
      <c r="A27" s="465"/>
      <c r="B27" s="325" t="s">
        <v>538</v>
      </c>
      <c r="C27" s="237" t="s">
        <v>537</v>
      </c>
      <c r="D27" s="314" t="s">
        <v>530</v>
      </c>
      <c r="E27" s="186"/>
      <c r="F27" s="186"/>
      <c r="G27" s="186"/>
      <c r="H27" s="186"/>
      <c r="I27" s="237"/>
      <c r="J27" s="186"/>
      <c r="K27" s="237"/>
    </row>
    <row r="28" spans="1:11" x14ac:dyDescent="0.5">
      <c r="A28" s="465"/>
      <c r="B28" s="325" t="s">
        <v>539</v>
      </c>
      <c r="C28" s="237" t="s">
        <v>537</v>
      </c>
      <c r="D28" s="314" t="s">
        <v>530</v>
      </c>
      <c r="E28" s="186"/>
      <c r="F28" s="186"/>
      <c r="G28" s="186"/>
      <c r="H28" s="326">
        <v>5200</v>
      </c>
      <c r="I28" s="314" t="s">
        <v>112</v>
      </c>
      <c r="J28" s="322" t="s">
        <v>519</v>
      </c>
      <c r="K28" s="314">
        <v>1</v>
      </c>
    </row>
    <row r="29" spans="1:11" x14ac:dyDescent="0.5">
      <c r="A29" s="465"/>
      <c r="B29" s="325" t="s">
        <v>540</v>
      </c>
      <c r="C29" s="237" t="s">
        <v>541</v>
      </c>
      <c r="D29" s="314" t="s">
        <v>530</v>
      </c>
      <c r="E29" s="186"/>
      <c r="F29" s="186"/>
      <c r="G29" s="186"/>
      <c r="H29" s="327"/>
      <c r="I29" s="237"/>
      <c r="J29" s="186"/>
      <c r="K29" s="237"/>
    </row>
    <row r="30" spans="1:11" x14ac:dyDescent="0.5">
      <c r="A30" s="465"/>
      <c r="B30" s="186" t="s">
        <v>542</v>
      </c>
      <c r="C30" s="237" t="s">
        <v>543</v>
      </c>
      <c r="D30" s="314" t="s">
        <v>530</v>
      </c>
      <c r="E30" s="186"/>
      <c r="F30" s="186"/>
      <c r="G30" s="186"/>
      <c r="H30" s="186"/>
      <c r="I30" s="237"/>
      <c r="J30" s="186"/>
      <c r="K30" s="237"/>
    </row>
    <row r="31" spans="1:11" x14ac:dyDescent="0.5">
      <c r="A31" s="465">
        <v>6</v>
      </c>
      <c r="B31" s="186" t="s">
        <v>544</v>
      </c>
      <c r="C31" s="237">
        <v>12</v>
      </c>
      <c r="D31" s="237" t="s">
        <v>31</v>
      </c>
      <c r="E31" s="494" t="s">
        <v>515</v>
      </c>
      <c r="F31" s="494"/>
      <c r="G31" s="494"/>
      <c r="H31" s="326">
        <v>18600</v>
      </c>
      <c r="I31" s="314" t="s">
        <v>112</v>
      </c>
      <c r="J31" s="322" t="s">
        <v>519</v>
      </c>
      <c r="K31" s="237">
        <v>1</v>
      </c>
    </row>
    <row r="32" spans="1:11" x14ac:dyDescent="0.5">
      <c r="A32" s="465">
        <v>7</v>
      </c>
      <c r="B32" s="186" t="s">
        <v>545</v>
      </c>
      <c r="C32" s="237" t="s">
        <v>546</v>
      </c>
      <c r="D32" s="314" t="s">
        <v>530</v>
      </c>
      <c r="E32" s="495" t="s">
        <v>547</v>
      </c>
      <c r="F32" s="495"/>
      <c r="G32" s="495"/>
      <c r="H32" s="326">
        <v>3000</v>
      </c>
      <c r="I32" s="314" t="s">
        <v>112</v>
      </c>
      <c r="J32" s="322" t="s">
        <v>519</v>
      </c>
      <c r="K32" s="237">
        <v>1</v>
      </c>
    </row>
    <row r="33" spans="1:11" ht="43.5" x14ac:dyDescent="0.5">
      <c r="A33" s="465">
        <v>8</v>
      </c>
      <c r="B33" s="325" t="s">
        <v>548</v>
      </c>
      <c r="C33" s="237"/>
      <c r="D33" s="237"/>
      <c r="E33" s="494" t="s">
        <v>515</v>
      </c>
      <c r="F33" s="494"/>
      <c r="G33" s="494"/>
      <c r="H33" s="186"/>
      <c r="I33" s="237"/>
      <c r="J33" s="186"/>
      <c r="K33" s="237" t="s">
        <v>549</v>
      </c>
    </row>
    <row r="34" spans="1:11" x14ac:dyDescent="0.5">
      <c r="A34" s="465"/>
      <c r="B34" s="186" t="s">
        <v>550</v>
      </c>
      <c r="C34" s="237">
        <v>8</v>
      </c>
      <c r="D34" s="237" t="s">
        <v>102</v>
      </c>
      <c r="E34" s="186"/>
      <c r="F34" s="186"/>
      <c r="G34" s="186"/>
      <c r="H34" s="186"/>
      <c r="I34" s="237"/>
      <c r="J34" s="186"/>
      <c r="K34" s="237"/>
    </row>
    <row r="35" spans="1:11" x14ac:dyDescent="0.5">
      <c r="A35" s="465"/>
      <c r="B35" s="186" t="s">
        <v>551</v>
      </c>
      <c r="C35" s="237">
        <v>325</v>
      </c>
      <c r="D35" s="237" t="s">
        <v>102</v>
      </c>
      <c r="E35" s="186"/>
      <c r="F35" s="186"/>
      <c r="G35" s="186"/>
      <c r="H35" s="326">
        <v>50310</v>
      </c>
      <c r="I35" s="314" t="s">
        <v>112</v>
      </c>
      <c r="J35" s="322" t="s">
        <v>519</v>
      </c>
      <c r="K35" s="237">
        <v>1</v>
      </c>
    </row>
    <row r="36" spans="1:11" x14ac:dyDescent="0.5">
      <c r="A36" s="465"/>
      <c r="B36" s="186" t="s">
        <v>552</v>
      </c>
      <c r="C36" s="237">
        <v>227</v>
      </c>
      <c r="D36" s="237" t="s">
        <v>102</v>
      </c>
      <c r="E36" s="186"/>
      <c r="F36" s="186"/>
      <c r="G36" s="186"/>
      <c r="H36" s="186"/>
      <c r="I36" s="237"/>
      <c r="J36" s="186"/>
      <c r="K36" s="237"/>
    </row>
    <row r="37" spans="1:11" x14ac:dyDescent="0.5">
      <c r="A37" s="465"/>
      <c r="B37" s="186" t="s">
        <v>553</v>
      </c>
      <c r="C37" s="237">
        <v>227</v>
      </c>
      <c r="D37" s="237" t="s">
        <v>102</v>
      </c>
      <c r="E37" s="186"/>
      <c r="F37" s="186"/>
      <c r="G37" s="186"/>
      <c r="H37" s="186"/>
      <c r="I37" s="237"/>
      <c r="J37" s="186"/>
      <c r="K37" s="237"/>
    </row>
    <row r="38" spans="1:11" x14ac:dyDescent="0.5">
      <c r="A38" s="259"/>
      <c r="B38" s="318" t="s">
        <v>149</v>
      </c>
      <c r="C38" s="259"/>
      <c r="D38" s="259"/>
      <c r="E38" s="259"/>
      <c r="F38" s="259"/>
      <c r="G38" s="259"/>
      <c r="H38" s="259"/>
      <c r="I38" s="259"/>
      <c r="J38" s="259"/>
      <c r="K38" s="259"/>
    </row>
    <row r="39" spans="1:11" x14ac:dyDescent="0.5">
      <c r="A39" s="259"/>
      <c r="B39" s="319" t="s">
        <v>554</v>
      </c>
      <c r="C39" s="259"/>
      <c r="D39" s="259"/>
      <c r="E39" s="259"/>
      <c r="F39" s="259"/>
      <c r="G39" s="259"/>
      <c r="H39" s="259"/>
      <c r="I39" s="259"/>
      <c r="J39" s="259"/>
      <c r="K39" s="259"/>
    </row>
    <row r="40" spans="1:11" x14ac:dyDescent="0.5">
      <c r="A40" s="465">
        <v>9</v>
      </c>
      <c r="B40" s="186" t="s">
        <v>555</v>
      </c>
      <c r="C40" s="237"/>
      <c r="D40" s="237"/>
      <c r="E40" s="494" t="s">
        <v>515</v>
      </c>
      <c r="F40" s="494"/>
      <c r="G40" s="494"/>
      <c r="H40" s="186"/>
      <c r="I40" s="237"/>
      <c r="J40" s="186"/>
      <c r="K40" s="237"/>
    </row>
    <row r="41" spans="1:11" x14ac:dyDescent="0.5">
      <c r="A41" s="465"/>
      <c r="B41" s="186" t="s">
        <v>556</v>
      </c>
      <c r="C41" s="237">
        <v>1</v>
      </c>
      <c r="D41" s="237" t="s">
        <v>102</v>
      </c>
      <c r="E41" s="186"/>
      <c r="F41" s="186"/>
      <c r="G41" s="186"/>
      <c r="H41" s="186"/>
      <c r="I41" s="237"/>
      <c r="J41" s="186"/>
      <c r="K41" s="237"/>
    </row>
    <row r="42" spans="1:11" x14ac:dyDescent="0.5">
      <c r="A42" s="465"/>
      <c r="B42" s="186" t="s">
        <v>557</v>
      </c>
      <c r="C42" s="237">
        <v>28</v>
      </c>
      <c r="D42" s="237" t="s">
        <v>102</v>
      </c>
      <c r="E42" s="186"/>
      <c r="F42" s="186"/>
      <c r="G42" s="186"/>
      <c r="H42" s="186"/>
      <c r="I42" s="237"/>
      <c r="J42" s="186"/>
      <c r="K42" s="237"/>
    </row>
    <row r="43" spans="1:11" ht="43.5" x14ac:dyDescent="0.5">
      <c r="A43" s="465"/>
      <c r="B43" s="325" t="s">
        <v>558</v>
      </c>
      <c r="C43" s="237">
        <v>20</v>
      </c>
      <c r="D43" s="237" t="s">
        <v>102</v>
      </c>
      <c r="E43" s="186"/>
      <c r="F43" s="186"/>
      <c r="G43" s="186"/>
      <c r="H43" s="326">
        <v>10580</v>
      </c>
      <c r="I43" s="314" t="s">
        <v>112</v>
      </c>
      <c r="J43" s="322" t="s">
        <v>519</v>
      </c>
      <c r="K43" s="237">
        <v>1</v>
      </c>
    </row>
    <row r="44" spans="1:11" x14ac:dyDescent="0.5">
      <c r="A44" s="465"/>
      <c r="B44" s="186" t="s">
        <v>559</v>
      </c>
      <c r="C44" s="237">
        <v>20</v>
      </c>
      <c r="D44" s="237" t="s">
        <v>102</v>
      </c>
      <c r="E44" s="186"/>
      <c r="F44" s="186"/>
      <c r="G44" s="186"/>
      <c r="H44" s="186"/>
      <c r="I44" s="237"/>
      <c r="J44" s="186"/>
      <c r="K44" s="237"/>
    </row>
    <row r="45" spans="1:11" x14ac:dyDescent="0.5">
      <c r="A45" s="465"/>
      <c r="B45" s="186" t="s">
        <v>560</v>
      </c>
      <c r="C45" s="237">
        <v>1</v>
      </c>
      <c r="D45" s="237" t="s">
        <v>102</v>
      </c>
      <c r="E45" s="186"/>
      <c r="F45" s="186"/>
      <c r="G45" s="186"/>
      <c r="H45" s="186"/>
      <c r="I45" s="237"/>
      <c r="J45" s="186"/>
      <c r="K45" s="237"/>
    </row>
    <row r="46" spans="1:11" ht="43.5" x14ac:dyDescent="0.5">
      <c r="A46" s="465">
        <v>10</v>
      </c>
      <c r="B46" s="325" t="s">
        <v>561</v>
      </c>
      <c r="C46" s="237"/>
      <c r="D46" s="237"/>
      <c r="E46" s="186"/>
      <c r="F46" s="186"/>
      <c r="G46" s="186"/>
      <c r="H46" s="186"/>
      <c r="I46" s="237"/>
      <c r="J46" s="186"/>
      <c r="K46" s="237"/>
    </row>
    <row r="47" spans="1:11" x14ac:dyDescent="0.5">
      <c r="A47" s="465"/>
      <c r="B47" s="186" t="s">
        <v>556</v>
      </c>
      <c r="C47" s="237">
        <v>1</v>
      </c>
      <c r="D47" s="237" t="s">
        <v>102</v>
      </c>
      <c r="E47" s="186"/>
      <c r="F47" s="186"/>
      <c r="G47" s="186"/>
      <c r="H47" s="186"/>
      <c r="I47" s="237"/>
      <c r="J47" s="186"/>
      <c r="K47" s="237"/>
    </row>
    <row r="48" spans="1:11" x14ac:dyDescent="0.5">
      <c r="A48" s="465"/>
      <c r="B48" s="186" t="s">
        <v>557</v>
      </c>
      <c r="C48" s="237">
        <v>18</v>
      </c>
      <c r="D48" s="237" t="s">
        <v>102</v>
      </c>
      <c r="E48" s="186"/>
      <c r="F48" s="186"/>
      <c r="G48" s="186"/>
      <c r="H48" s="186"/>
      <c r="I48" s="237"/>
      <c r="J48" s="186"/>
      <c r="K48" s="237"/>
    </row>
    <row r="49" spans="1:11" ht="43.5" x14ac:dyDescent="0.5">
      <c r="A49" s="465"/>
      <c r="B49" s="325" t="s">
        <v>558</v>
      </c>
      <c r="C49" s="237">
        <v>13</v>
      </c>
      <c r="D49" s="237" t="s">
        <v>102</v>
      </c>
      <c r="E49" s="186"/>
      <c r="F49" s="186"/>
      <c r="G49" s="186"/>
      <c r="H49" s="326">
        <v>11420</v>
      </c>
      <c r="I49" s="314" t="s">
        <v>112</v>
      </c>
      <c r="J49" s="322" t="s">
        <v>519</v>
      </c>
      <c r="K49" s="237">
        <v>1</v>
      </c>
    </row>
    <row r="50" spans="1:11" x14ac:dyDescent="0.5">
      <c r="A50" s="465"/>
      <c r="B50" s="186" t="s">
        <v>559</v>
      </c>
      <c r="C50" s="237">
        <v>13</v>
      </c>
      <c r="D50" s="237" t="s">
        <v>102</v>
      </c>
      <c r="E50" s="186"/>
      <c r="F50" s="186"/>
      <c r="G50" s="186"/>
      <c r="H50" s="186" t="s">
        <v>104</v>
      </c>
      <c r="I50" s="237"/>
      <c r="J50" s="186"/>
      <c r="K50" s="237"/>
    </row>
    <row r="51" spans="1:11" x14ac:dyDescent="0.5">
      <c r="A51" s="465"/>
      <c r="B51" s="186" t="s">
        <v>560</v>
      </c>
      <c r="C51" s="237">
        <v>1</v>
      </c>
      <c r="D51" s="237" t="s">
        <v>102</v>
      </c>
      <c r="E51" s="186"/>
      <c r="F51" s="186"/>
      <c r="G51" s="186"/>
      <c r="H51" s="186"/>
      <c r="I51" s="237"/>
      <c r="J51" s="186"/>
      <c r="K51" s="237"/>
    </row>
    <row r="52" spans="1:11" ht="43.5" x14ac:dyDescent="0.5">
      <c r="A52" s="465">
        <v>11</v>
      </c>
      <c r="B52" s="186" t="s">
        <v>562</v>
      </c>
      <c r="C52" s="237"/>
      <c r="D52" s="237"/>
      <c r="E52" s="186"/>
      <c r="F52" s="186"/>
      <c r="G52" s="186"/>
      <c r="H52" s="186"/>
      <c r="I52" s="237"/>
      <c r="J52" s="186"/>
      <c r="K52" s="237"/>
    </row>
    <row r="53" spans="1:11" x14ac:dyDescent="0.5">
      <c r="A53" s="465"/>
      <c r="B53" s="186" t="s">
        <v>563</v>
      </c>
      <c r="C53" s="237">
        <v>15</v>
      </c>
      <c r="D53" s="237" t="s">
        <v>102</v>
      </c>
      <c r="E53" s="186"/>
      <c r="F53" s="186"/>
      <c r="G53" s="186"/>
      <c r="H53" s="326">
        <v>13850</v>
      </c>
      <c r="I53" s="237"/>
      <c r="J53" s="322" t="s">
        <v>519</v>
      </c>
      <c r="K53" s="237"/>
    </row>
    <row r="54" spans="1:11" ht="43.5" x14ac:dyDescent="0.5">
      <c r="A54" s="465"/>
      <c r="B54" s="325" t="s">
        <v>558</v>
      </c>
      <c r="C54" s="237">
        <v>11</v>
      </c>
      <c r="D54" s="237" t="s">
        <v>102</v>
      </c>
      <c r="E54" s="186"/>
      <c r="F54" s="186"/>
      <c r="G54" s="186"/>
      <c r="H54" s="186"/>
      <c r="I54" s="237"/>
      <c r="J54" s="186"/>
      <c r="K54" s="237"/>
    </row>
    <row r="55" spans="1:11" x14ac:dyDescent="0.5">
      <c r="A55" s="465"/>
      <c r="B55" s="186"/>
      <c r="C55" s="237"/>
      <c r="D55" s="237"/>
      <c r="E55" s="186"/>
      <c r="F55" s="186"/>
      <c r="G55" s="186"/>
      <c r="H55" s="186"/>
      <c r="I55" s="237"/>
      <c r="J55" s="186"/>
      <c r="K55" s="237"/>
    </row>
    <row r="56" spans="1:11" x14ac:dyDescent="0.5">
      <c r="A56" s="465">
        <v>12</v>
      </c>
      <c r="B56" s="325" t="s">
        <v>564</v>
      </c>
      <c r="C56" s="237"/>
      <c r="D56" s="237"/>
      <c r="E56" s="495" t="s">
        <v>565</v>
      </c>
      <c r="F56" s="495"/>
      <c r="G56" s="495"/>
      <c r="H56" s="186"/>
      <c r="I56" s="237"/>
      <c r="J56" s="186"/>
      <c r="K56" s="237"/>
    </row>
    <row r="57" spans="1:11" x14ac:dyDescent="0.5">
      <c r="A57" s="465"/>
      <c r="B57" s="186" t="s">
        <v>556</v>
      </c>
      <c r="C57" s="237">
        <v>3</v>
      </c>
      <c r="D57" s="237" t="s">
        <v>102</v>
      </c>
      <c r="E57" s="186"/>
      <c r="F57" s="186"/>
      <c r="G57" s="186"/>
      <c r="H57" s="186"/>
      <c r="I57" s="237"/>
      <c r="J57" s="186"/>
      <c r="K57" s="237"/>
    </row>
    <row r="58" spans="1:11" x14ac:dyDescent="0.5">
      <c r="A58" s="465"/>
      <c r="B58" s="186" t="s">
        <v>557</v>
      </c>
      <c r="C58" s="237">
        <v>130</v>
      </c>
      <c r="D58" s="237" t="s">
        <v>102</v>
      </c>
      <c r="E58" s="186"/>
      <c r="F58" s="186"/>
      <c r="G58" s="186"/>
      <c r="H58" s="186"/>
      <c r="I58" s="237"/>
      <c r="J58" s="186"/>
      <c r="K58" s="237"/>
    </row>
    <row r="59" spans="1:11" ht="43.5" x14ac:dyDescent="0.5">
      <c r="A59" s="465"/>
      <c r="B59" s="325" t="s">
        <v>558</v>
      </c>
      <c r="C59" s="237">
        <v>91</v>
      </c>
      <c r="D59" s="237" t="s">
        <v>102</v>
      </c>
      <c r="E59" s="186"/>
      <c r="F59" s="186"/>
      <c r="G59" s="186"/>
      <c r="H59" s="326">
        <v>36480</v>
      </c>
      <c r="I59" s="314" t="s">
        <v>112</v>
      </c>
      <c r="J59" s="322" t="s">
        <v>519</v>
      </c>
      <c r="K59" s="237">
        <v>1</v>
      </c>
    </row>
    <row r="60" spans="1:11" x14ac:dyDescent="0.5">
      <c r="A60" s="465"/>
      <c r="B60" s="186" t="s">
        <v>559</v>
      </c>
      <c r="C60" s="237">
        <v>91</v>
      </c>
      <c r="D60" s="237" t="s">
        <v>102</v>
      </c>
      <c r="E60" s="186"/>
      <c r="F60" s="186"/>
      <c r="G60" s="186"/>
      <c r="H60" s="186"/>
      <c r="I60" s="237"/>
      <c r="J60" s="186"/>
      <c r="K60" s="237"/>
    </row>
    <row r="61" spans="1:11" x14ac:dyDescent="0.5">
      <c r="A61" s="466"/>
      <c r="B61" s="186" t="s">
        <v>560</v>
      </c>
      <c r="C61" s="314">
        <v>2</v>
      </c>
      <c r="D61" s="314" t="s">
        <v>102</v>
      </c>
      <c r="E61" s="315"/>
      <c r="F61" s="315"/>
      <c r="G61" s="315"/>
      <c r="H61" s="315"/>
      <c r="I61" s="314"/>
      <c r="J61" s="315"/>
      <c r="K61" s="314"/>
    </row>
    <row r="62" spans="1:11" ht="43.5" x14ac:dyDescent="0.5">
      <c r="A62" s="259"/>
      <c r="B62" s="318" t="s">
        <v>566</v>
      </c>
      <c r="C62" s="259"/>
      <c r="D62" s="259"/>
      <c r="E62" s="259"/>
      <c r="F62" s="259"/>
      <c r="G62" s="259"/>
      <c r="H62" s="259"/>
      <c r="I62" s="259"/>
      <c r="J62" s="259"/>
      <c r="K62" s="259"/>
    </row>
    <row r="63" spans="1:11" x14ac:dyDescent="0.5">
      <c r="A63" s="259"/>
      <c r="B63" s="319" t="s">
        <v>567</v>
      </c>
      <c r="C63" s="259"/>
      <c r="D63" s="259"/>
      <c r="E63" s="259"/>
      <c r="F63" s="259"/>
      <c r="G63" s="259"/>
      <c r="H63" s="259"/>
      <c r="I63" s="259"/>
      <c r="J63" s="259"/>
      <c r="K63" s="259"/>
    </row>
    <row r="64" spans="1:11" x14ac:dyDescent="0.5">
      <c r="A64" s="466">
        <v>12</v>
      </c>
      <c r="B64" s="186" t="s">
        <v>568</v>
      </c>
      <c r="C64" s="314"/>
      <c r="D64" s="314"/>
      <c r="E64" s="315" t="s">
        <v>569</v>
      </c>
      <c r="F64" s="315"/>
      <c r="G64" s="315"/>
      <c r="H64" s="315"/>
      <c r="I64" s="314"/>
      <c r="J64" s="315"/>
      <c r="K64" s="314"/>
    </row>
    <row r="65" spans="1:11" x14ac:dyDescent="0.5">
      <c r="A65" s="466"/>
      <c r="B65" s="186" t="s">
        <v>570</v>
      </c>
      <c r="C65" s="314">
        <v>2</v>
      </c>
      <c r="D65" s="314" t="s">
        <v>303</v>
      </c>
      <c r="E65" s="315"/>
      <c r="F65" s="315"/>
      <c r="G65" s="315"/>
      <c r="H65" s="315"/>
      <c r="I65" s="314"/>
      <c r="J65" s="315"/>
      <c r="K65" s="314"/>
    </row>
    <row r="66" spans="1:11" ht="43.5" x14ac:dyDescent="0.5">
      <c r="A66" s="466"/>
      <c r="B66" s="325" t="s">
        <v>571</v>
      </c>
      <c r="C66" s="314">
        <v>2</v>
      </c>
      <c r="D66" s="314" t="s">
        <v>303</v>
      </c>
      <c r="E66" s="315"/>
      <c r="F66" s="315"/>
      <c r="G66" s="315"/>
      <c r="H66" s="323">
        <v>4200</v>
      </c>
      <c r="I66" s="314" t="s">
        <v>112</v>
      </c>
      <c r="J66" s="322" t="s">
        <v>519</v>
      </c>
      <c r="K66" s="237">
        <v>1</v>
      </c>
    </row>
    <row r="67" spans="1:11" x14ac:dyDescent="0.5">
      <c r="A67" s="466"/>
      <c r="B67" s="186" t="s">
        <v>572</v>
      </c>
      <c r="C67" s="314">
        <v>6</v>
      </c>
      <c r="D67" s="314" t="s">
        <v>31</v>
      </c>
      <c r="E67" s="315"/>
      <c r="F67" s="315"/>
      <c r="G67" s="315"/>
      <c r="H67" s="315"/>
      <c r="I67" s="314"/>
      <c r="J67" s="315"/>
      <c r="K67" s="314"/>
    </row>
    <row r="68" spans="1:11" ht="43.5" x14ac:dyDescent="0.5">
      <c r="A68" s="466">
        <v>13</v>
      </c>
      <c r="B68" s="325" t="s">
        <v>573</v>
      </c>
      <c r="C68" s="314"/>
      <c r="D68" s="314"/>
      <c r="E68" s="494" t="s">
        <v>515</v>
      </c>
      <c r="F68" s="494"/>
      <c r="G68" s="494"/>
      <c r="H68" s="315"/>
      <c r="I68" s="314"/>
      <c r="J68" s="315"/>
      <c r="K68" s="314"/>
    </row>
    <row r="69" spans="1:11" x14ac:dyDescent="0.5">
      <c r="A69" s="466"/>
      <c r="B69" s="186" t="s">
        <v>570</v>
      </c>
      <c r="C69" s="314">
        <v>7</v>
      </c>
      <c r="D69" s="314" t="s">
        <v>303</v>
      </c>
      <c r="E69" s="315"/>
      <c r="F69" s="315"/>
      <c r="G69" s="315"/>
      <c r="H69" s="315"/>
      <c r="I69" s="314"/>
      <c r="J69" s="315"/>
      <c r="K69" s="314"/>
    </row>
    <row r="70" spans="1:11" ht="43.5" x14ac:dyDescent="0.5">
      <c r="A70" s="466"/>
      <c r="B70" s="325" t="s">
        <v>571</v>
      </c>
      <c r="C70" s="314">
        <v>7</v>
      </c>
      <c r="D70" s="314" t="s">
        <v>303</v>
      </c>
      <c r="E70" s="315"/>
      <c r="F70" s="315"/>
      <c r="G70" s="315"/>
      <c r="H70" s="323">
        <v>26600</v>
      </c>
      <c r="I70" s="314" t="s">
        <v>112</v>
      </c>
      <c r="J70" s="322" t="s">
        <v>519</v>
      </c>
      <c r="K70" s="237">
        <v>1</v>
      </c>
    </row>
    <row r="71" spans="1:11" x14ac:dyDescent="0.5">
      <c r="A71" s="466"/>
      <c r="B71" s="186" t="s">
        <v>574</v>
      </c>
      <c r="C71" s="314">
        <v>28</v>
      </c>
      <c r="D71" s="314" t="s">
        <v>102</v>
      </c>
      <c r="E71" s="315"/>
      <c r="F71" s="315"/>
      <c r="G71" s="315"/>
      <c r="H71" s="315"/>
      <c r="I71" s="314"/>
      <c r="J71" s="315"/>
      <c r="K71" s="314"/>
    </row>
    <row r="72" spans="1:11" ht="43.5" x14ac:dyDescent="0.5">
      <c r="A72" s="466"/>
      <c r="B72" s="325" t="s">
        <v>575</v>
      </c>
      <c r="C72" s="314">
        <v>28</v>
      </c>
      <c r="D72" s="314" t="s">
        <v>102</v>
      </c>
      <c r="E72" s="315"/>
      <c r="F72" s="315"/>
      <c r="G72" s="315"/>
      <c r="H72" s="315"/>
      <c r="I72" s="314"/>
      <c r="J72" s="315"/>
      <c r="K72" s="314"/>
    </row>
    <row r="73" spans="1:11" ht="43.5" x14ac:dyDescent="0.5">
      <c r="A73" s="259"/>
      <c r="B73" s="318" t="s">
        <v>399</v>
      </c>
      <c r="C73" s="259"/>
      <c r="D73" s="259"/>
      <c r="E73" s="259"/>
      <c r="F73" s="259"/>
      <c r="G73" s="259"/>
      <c r="H73" s="259"/>
      <c r="I73" s="259"/>
      <c r="J73" s="259"/>
      <c r="K73" s="259"/>
    </row>
    <row r="74" spans="1:11" x14ac:dyDescent="0.5">
      <c r="A74" s="259"/>
      <c r="B74" s="319" t="s">
        <v>576</v>
      </c>
      <c r="C74" s="259"/>
      <c r="D74" s="259"/>
      <c r="E74" s="259"/>
      <c r="F74" s="259"/>
      <c r="G74" s="259"/>
      <c r="H74" s="259"/>
      <c r="I74" s="259"/>
      <c r="J74" s="259"/>
      <c r="K74" s="259"/>
    </row>
    <row r="75" spans="1:11" ht="43.5" x14ac:dyDescent="0.5">
      <c r="A75" s="466">
        <v>14</v>
      </c>
      <c r="B75" s="325" t="s">
        <v>577</v>
      </c>
      <c r="C75" s="314"/>
      <c r="D75" s="314"/>
      <c r="E75" s="315"/>
      <c r="F75" s="315"/>
      <c r="G75" s="315"/>
      <c r="H75" s="315"/>
      <c r="I75" s="314"/>
      <c r="J75" s="315"/>
      <c r="K75" s="314"/>
    </row>
    <row r="76" spans="1:11" x14ac:dyDescent="0.5">
      <c r="A76" s="466"/>
      <c r="B76" s="186" t="s">
        <v>578</v>
      </c>
      <c r="C76" s="314">
        <v>8</v>
      </c>
      <c r="D76" s="314" t="s">
        <v>440</v>
      </c>
      <c r="E76" s="494" t="s">
        <v>515</v>
      </c>
      <c r="F76" s="494"/>
      <c r="G76" s="494"/>
      <c r="H76" s="323">
        <v>53600</v>
      </c>
      <c r="I76" s="314" t="s">
        <v>112</v>
      </c>
      <c r="J76" s="322" t="s">
        <v>519</v>
      </c>
      <c r="K76" s="237">
        <v>1</v>
      </c>
    </row>
    <row r="77" spans="1:11" x14ac:dyDescent="0.5">
      <c r="A77" s="466">
        <v>15</v>
      </c>
      <c r="B77" s="325" t="s">
        <v>579</v>
      </c>
      <c r="C77" s="314"/>
      <c r="D77" s="314"/>
      <c r="E77" s="315"/>
      <c r="F77" s="315"/>
      <c r="G77" s="315"/>
      <c r="H77" s="323"/>
      <c r="I77" s="314"/>
      <c r="J77" s="315"/>
      <c r="K77" s="314"/>
    </row>
    <row r="78" spans="1:11" x14ac:dyDescent="0.5">
      <c r="A78" s="466"/>
      <c r="B78" s="325" t="s">
        <v>580</v>
      </c>
      <c r="C78" s="314"/>
      <c r="D78" s="314"/>
      <c r="E78" s="315"/>
      <c r="F78" s="315"/>
      <c r="G78" s="315"/>
      <c r="H78" s="323"/>
      <c r="I78" s="314"/>
      <c r="J78" s="322"/>
      <c r="K78" s="237"/>
    </row>
    <row r="79" spans="1:11" x14ac:dyDescent="0.5">
      <c r="A79" s="466"/>
      <c r="B79" s="325" t="s">
        <v>581</v>
      </c>
      <c r="C79" s="314">
        <v>1</v>
      </c>
      <c r="D79" s="314" t="s">
        <v>102</v>
      </c>
      <c r="E79" s="315"/>
      <c r="F79" s="315"/>
      <c r="G79" s="315"/>
      <c r="H79" s="323"/>
      <c r="I79" s="314"/>
      <c r="J79" s="322"/>
      <c r="K79" s="237"/>
    </row>
    <row r="80" spans="1:11" x14ac:dyDescent="0.5">
      <c r="A80" s="466"/>
      <c r="B80" s="325" t="s">
        <v>582</v>
      </c>
      <c r="C80" s="314">
        <v>40</v>
      </c>
      <c r="D80" s="314" t="s">
        <v>102</v>
      </c>
      <c r="E80" s="315"/>
      <c r="F80" s="315"/>
      <c r="G80" s="315"/>
      <c r="H80" s="323"/>
      <c r="I80" s="314"/>
      <c r="J80" s="322"/>
      <c r="K80" s="237"/>
    </row>
    <row r="81" spans="1:11" x14ac:dyDescent="0.5">
      <c r="A81" s="466"/>
      <c r="B81" s="325" t="s">
        <v>583</v>
      </c>
      <c r="C81" s="314">
        <v>28</v>
      </c>
      <c r="D81" s="314" t="s">
        <v>102</v>
      </c>
      <c r="E81" s="315"/>
      <c r="F81" s="315"/>
      <c r="G81" s="315"/>
      <c r="H81" s="323">
        <v>26940</v>
      </c>
      <c r="I81" s="314" t="s">
        <v>112</v>
      </c>
      <c r="J81" s="322" t="s">
        <v>519</v>
      </c>
      <c r="K81" s="237">
        <v>1</v>
      </c>
    </row>
    <row r="82" spans="1:11" x14ac:dyDescent="0.5">
      <c r="A82" s="397" t="s">
        <v>504</v>
      </c>
      <c r="B82" s="311" t="s">
        <v>584</v>
      </c>
      <c r="C82" s="314" t="s">
        <v>585</v>
      </c>
      <c r="D82" s="314" t="s">
        <v>585</v>
      </c>
      <c r="E82" s="315"/>
      <c r="F82" s="315"/>
      <c r="G82" s="315"/>
      <c r="H82" s="316">
        <f>SUM(H7:H81)</f>
        <v>3480360</v>
      </c>
      <c r="I82" s="314"/>
      <c r="J82" s="315"/>
      <c r="K82" s="314"/>
    </row>
  </sheetData>
  <mergeCells count="22">
    <mergeCell ref="A1:K1"/>
    <mergeCell ref="A2:K2"/>
    <mergeCell ref="A3:K3"/>
    <mergeCell ref="A4:A7"/>
    <mergeCell ref="B4:B7"/>
    <mergeCell ref="C4:D4"/>
    <mergeCell ref="E4:G4"/>
    <mergeCell ref="K4:K7"/>
    <mergeCell ref="C5:C7"/>
    <mergeCell ref="D5:D7"/>
    <mergeCell ref="E76:G76"/>
    <mergeCell ref="E5:E7"/>
    <mergeCell ref="F5:F7"/>
    <mergeCell ref="G5:G7"/>
    <mergeCell ref="E11:G11"/>
    <mergeCell ref="E25:G25"/>
    <mergeCell ref="E31:G31"/>
    <mergeCell ref="E32:G32"/>
    <mergeCell ref="E33:G33"/>
    <mergeCell ref="E40:G40"/>
    <mergeCell ref="E56:G56"/>
    <mergeCell ref="E68:G68"/>
  </mergeCells>
  <pageMargins left="0.70866141732283472" right="0.70866141732283472" top="0.74803149606299213" bottom="0.74803149606299213" header="0.31496062992125984" footer="0.31496062992125984"/>
  <pageSetup paperSize="9" scale="97" fitToHeight="0" orientation="landscape" horizontalDpi="0" verticalDpi="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workbookViewId="0">
      <selection activeCell="M69" sqref="M69"/>
    </sheetView>
  </sheetViews>
  <sheetFormatPr defaultRowHeight="14.25" x14ac:dyDescent="0.2"/>
  <cols>
    <col min="2" max="2" width="31.875" style="346" customWidth="1"/>
    <col min="8" max="8" width="10.625" customWidth="1"/>
    <col min="10" max="10" width="13" bestFit="1" customWidth="1"/>
  </cols>
  <sheetData>
    <row r="1" spans="1:11" ht="21.75" x14ac:dyDescent="0.2">
      <c r="A1" s="489" t="s">
        <v>97</v>
      </c>
      <c r="B1" s="489"/>
      <c r="C1" s="489"/>
      <c r="D1" s="489"/>
      <c r="E1" s="489"/>
      <c r="F1" s="489"/>
      <c r="G1" s="489"/>
      <c r="H1" s="489"/>
      <c r="I1" s="489"/>
      <c r="J1" s="489"/>
      <c r="K1" s="489"/>
    </row>
    <row r="2" spans="1:11" ht="21.75" x14ac:dyDescent="0.2">
      <c r="A2" s="490" t="s">
        <v>652</v>
      </c>
      <c r="B2" s="490"/>
      <c r="C2" s="490"/>
      <c r="D2" s="490"/>
      <c r="E2" s="490"/>
      <c r="F2" s="490"/>
      <c r="G2" s="490"/>
      <c r="H2" s="490"/>
      <c r="I2" s="490"/>
      <c r="J2" s="490"/>
      <c r="K2" s="490"/>
    </row>
    <row r="3" spans="1:11" ht="21.75" x14ac:dyDescent="0.2">
      <c r="A3" s="491" t="s">
        <v>1</v>
      </c>
      <c r="B3" s="491"/>
      <c r="C3" s="491"/>
      <c r="D3" s="491"/>
      <c r="E3" s="491"/>
      <c r="F3" s="491"/>
      <c r="G3" s="491"/>
      <c r="H3" s="491"/>
      <c r="I3" s="491"/>
      <c r="J3" s="491"/>
      <c r="K3" s="491"/>
    </row>
    <row r="4" spans="1:11" ht="21.75" x14ac:dyDescent="0.2">
      <c r="A4" s="487" t="s">
        <v>2</v>
      </c>
      <c r="B4" s="487" t="s">
        <v>3</v>
      </c>
      <c r="C4" s="485" t="s">
        <v>4</v>
      </c>
      <c r="D4" s="485"/>
      <c r="E4" s="485" t="s">
        <v>5</v>
      </c>
      <c r="F4" s="485"/>
      <c r="G4" s="485"/>
      <c r="H4" s="2"/>
      <c r="I4" s="3" t="s">
        <v>6</v>
      </c>
      <c r="J4" s="3" t="s">
        <v>7</v>
      </c>
      <c r="K4" s="492" t="s">
        <v>8</v>
      </c>
    </row>
    <row r="5" spans="1:11" ht="21.75" x14ac:dyDescent="0.2">
      <c r="A5" s="487"/>
      <c r="B5" s="487"/>
      <c r="C5" s="485" t="s">
        <v>9</v>
      </c>
      <c r="D5" s="487" t="s">
        <v>10</v>
      </c>
      <c r="E5" s="485" t="s">
        <v>11</v>
      </c>
      <c r="F5" s="487" t="s">
        <v>12</v>
      </c>
      <c r="G5" s="485" t="s">
        <v>13</v>
      </c>
      <c r="H5" s="5" t="s">
        <v>14</v>
      </c>
      <c r="I5" s="3" t="s">
        <v>15</v>
      </c>
      <c r="J5" s="3" t="s">
        <v>16</v>
      </c>
      <c r="K5" s="492"/>
    </row>
    <row r="6" spans="1:11" ht="21.75" x14ac:dyDescent="0.2">
      <c r="A6" s="487"/>
      <c r="B6" s="487"/>
      <c r="C6" s="485"/>
      <c r="D6" s="487"/>
      <c r="E6" s="485"/>
      <c r="F6" s="487"/>
      <c r="G6" s="485"/>
      <c r="H6" s="19" t="s">
        <v>17</v>
      </c>
      <c r="I6" s="19" t="s">
        <v>17</v>
      </c>
      <c r="J6" s="3" t="s">
        <v>18</v>
      </c>
      <c r="K6" s="492"/>
    </row>
    <row r="7" spans="1:11" ht="21.75" x14ac:dyDescent="0.2">
      <c r="A7" s="487"/>
      <c r="B7" s="487"/>
      <c r="C7" s="486"/>
      <c r="D7" s="488"/>
      <c r="E7" s="486"/>
      <c r="F7" s="488"/>
      <c r="G7" s="486"/>
      <c r="H7" s="8" t="s">
        <v>19</v>
      </c>
      <c r="I7" s="3" t="s">
        <v>20</v>
      </c>
      <c r="J7" s="3"/>
      <c r="K7" s="492"/>
    </row>
    <row r="8" spans="1:11" ht="21.75" x14ac:dyDescent="0.2">
      <c r="A8" s="19"/>
      <c r="B8" s="10" t="s">
        <v>21</v>
      </c>
      <c r="C8" s="9"/>
      <c r="D8" s="9"/>
      <c r="E8" s="9"/>
      <c r="F8" s="9"/>
      <c r="G8" s="9"/>
      <c r="H8" s="22">
        <v>2727500</v>
      </c>
      <c r="I8" s="9"/>
      <c r="J8" s="9"/>
      <c r="K8" s="9"/>
    </row>
    <row r="9" spans="1:11" ht="21.75" x14ac:dyDescent="0.2">
      <c r="A9" s="259"/>
      <c r="B9" s="331" t="s">
        <v>587</v>
      </c>
      <c r="C9" s="331"/>
      <c r="D9" s="331"/>
      <c r="E9" s="331"/>
      <c r="F9" s="331"/>
      <c r="G9" s="331"/>
      <c r="H9" s="331"/>
      <c r="I9" s="331"/>
      <c r="J9" s="331"/>
      <c r="K9" s="331"/>
    </row>
    <row r="10" spans="1:11" ht="21.75" x14ac:dyDescent="0.2">
      <c r="A10" s="259"/>
      <c r="B10" s="331" t="s">
        <v>588</v>
      </c>
      <c r="C10" s="332"/>
      <c r="D10" s="332"/>
      <c r="E10" s="332"/>
      <c r="F10" s="332"/>
      <c r="G10" s="332"/>
      <c r="H10" s="332"/>
      <c r="I10" s="332"/>
      <c r="J10" s="332"/>
      <c r="K10" s="332"/>
    </row>
    <row r="11" spans="1:11" ht="21.75" x14ac:dyDescent="0.2">
      <c r="A11" s="333">
        <v>1.1000000000000001</v>
      </c>
      <c r="B11" s="344" t="s">
        <v>589</v>
      </c>
      <c r="C11" s="333">
        <v>14</v>
      </c>
      <c r="D11" s="333" t="s">
        <v>102</v>
      </c>
      <c r="E11" s="333"/>
      <c r="F11" s="333"/>
      <c r="G11" s="333" t="s">
        <v>515</v>
      </c>
      <c r="H11" s="334">
        <v>1757400</v>
      </c>
      <c r="I11" s="333" t="s">
        <v>112</v>
      </c>
      <c r="J11" s="333" t="s">
        <v>511</v>
      </c>
      <c r="K11" s="333">
        <v>4</v>
      </c>
    </row>
    <row r="12" spans="1:11" ht="43.5" x14ac:dyDescent="0.2">
      <c r="A12" s="259"/>
      <c r="B12" s="335" t="s">
        <v>590</v>
      </c>
      <c r="C12" s="335"/>
      <c r="D12" s="335"/>
      <c r="E12" s="335"/>
      <c r="F12" s="335"/>
      <c r="G12" s="335"/>
      <c r="H12" s="335"/>
      <c r="I12" s="335"/>
      <c r="J12" s="335"/>
      <c r="K12" s="335"/>
    </row>
    <row r="13" spans="1:11" ht="21.75" x14ac:dyDescent="0.2">
      <c r="A13" s="259"/>
      <c r="B13" s="335" t="s">
        <v>591</v>
      </c>
      <c r="C13" s="329"/>
      <c r="D13" s="329"/>
      <c r="E13" s="329"/>
      <c r="F13" s="329"/>
      <c r="G13" s="329"/>
      <c r="H13" s="329"/>
      <c r="I13" s="329"/>
      <c r="J13" s="329"/>
      <c r="K13" s="329"/>
    </row>
    <row r="14" spans="1:11" ht="21.75" x14ac:dyDescent="0.2">
      <c r="A14" s="286">
        <v>2.1</v>
      </c>
      <c r="B14" s="328" t="s">
        <v>592</v>
      </c>
      <c r="C14" s="336"/>
      <c r="D14" s="286"/>
      <c r="E14" s="286"/>
      <c r="F14" s="286"/>
      <c r="G14" s="286" t="s">
        <v>515</v>
      </c>
      <c r="H14" s="337">
        <f>SUM(H15:H18)</f>
        <v>31100</v>
      </c>
      <c r="I14" s="286" t="s">
        <v>112</v>
      </c>
      <c r="J14" s="286" t="s">
        <v>511</v>
      </c>
      <c r="K14" s="286">
        <v>1</v>
      </c>
    </row>
    <row r="15" spans="1:11" ht="43.5" x14ac:dyDescent="0.2">
      <c r="A15" s="9"/>
      <c r="B15" s="26" t="s">
        <v>593</v>
      </c>
      <c r="C15" s="338">
        <v>33</v>
      </c>
      <c r="D15" s="9" t="s">
        <v>177</v>
      </c>
      <c r="E15" s="26"/>
      <c r="F15" s="9"/>
      <c r="G15" s="9"/>
      <c r="H15" s="338">
        <v>31100</v>
      </c>
      <c r="I15" s="9"/>
      <c r="J15" s="9"/>
      <c r="K15" s="338"/>
    </row>
    <row r="16" spans="1:11" ht="21.75" x14ac:dyDescent="0.2">
      <c r="A16" s="9"/>
      <c r="B16" s="26" t="s">
        <v>594</v>
      </c>
      <c r="C16" s="338">
        <v>150</v>
      </c>
      <c r="D16" s="9" t="s">
        <v>595</v>
      </c>
      <c r="E16" s="26"/>
      <c r="F16" s="9"/>
      <c r="G16" s="9"/>
      <c r="H16" s="338"/>
      <c r="I16" s="9"/>
      <c r="J16" s="9"/>
      <c r="K16" s="338"/>
    </row>
    <row r="17" spans="1:11" ht="43.5" x14ac:dyDescent="0.2">
      <c r="A17" s="9"/>
      <c r="B17" s="26" t="s">
        <v>596</v>
      </c>
      <c r="C17" s="338">
        <v>1850</v>
      </c>
      <c r="D17" s="9" t="s">
        <v>595</v>
      </c>
      <c r="E17" s="26"/>
      <c r="F17" s="9"/>
      <c r="G17" s="9"/>
      <c r="H17" s="338"/>
      <c r="I17" s="9"/>
      <c r="J17" s="9"/>
      <c r="K17" s="338"/>
    </row>
    <row r="18" spans="1:11" ht="21.75" x14ac:dyDescent="0.2">
      <c r="A18" s="9"/>
      <c r="B18" s="26" t="s">
        <v>597</v>
      </c>
      <c r="C18" s="338">
        <v>18</v>
      </c>
      <c r="D18" s="9" t="s">
        <v>595</v>
      </c>
      <c r="E18" s="26"/>
      <c r="F18" s="9"/>
      <c r="G18" s="9"/>
      <c r="H18" s="338"/>
      <c r="I18" s="9"/>
      <c r="J18" s="9"/>
      <c r="K18" s="338"/>
    </row>
    <row r="19" spans="1:11" ht="21.75" x14ac:dyDescent="0.2">
      <c r="A19" s="286">
        <v>2.2000000000000002</v>
      </c>
      <c r="B19" s="328" t="s">
        <v>598</v>
      </c>
      <c r="C19" s="286"/>
      <c r="D19" s="286"/>
      <c r="E19" s="336"/>
      <c r="F19" s="286"/>
      <c r="G19" s="286" t="s">
        <v>515</v>
      </c>
      <c r="H19" s="336">
        <f>SUM(H20:H20)</f>
        <v>12000</v>
      </c>
      <c r="I19" s="286" t="s">
        <v>112</v>
      </c>
      <c r="J19" s="286" t="s">
        <v>511</v>
      </c>
      <c r="K19" s="286">
        <v>1</v>
      </c>
    </row>
    <row r="20" spans="1:11" ht="21.75" x14ac:dyDescent="0.2">
      <c r="A20" s="9"/>
      <c r="B20" s="26" t="s">
        <v>599</v>
      </c>
      <c r="C20" s="9">
        <v>10</v>
      </c>
      <c r="D20" s="9" t="s">
        <v>102</v>
      </c>
      <c r="E20" s="9"/>
      <c r="F20" s="9"/>
      <c r="G20" s="9"/>
      <c r="H20" s="338">
        <v>12000</v>
      </c>
      <c r="I20" s="9"/>
      <c r="J20" s="9"/>
      <c r="K20" s="9"/>
    </row>
    <row r="21" spans="1:11" ht="65.25" x14ac:dyDescent="0.2">
      <c r="A21" s="259"/>
      <c r="B21" s="335" t="s">
        <v>600</v>
      </c>
      <c r="C21" s="329"/>
      <c r="D21" s="329"/>
      <c r="E21" s="329"/>
      <c r="F21" s="329"/>
      <c r="G21" s="329"/>
      <c r="H21" s="329"/>
      <c r="I21" s="329"/>
      <c r="J21" s="329"/>
      <c r="K21" s="329"/>
    </row>
    <row r="22" spans="1:11" ht="65.25" x14ac:dyDescent="0.2">
      <c r="A22" s="339">
        <v>2.2999999999999998</v>
      </c>
      <c r="B22" s="345" t="s">
        <v>601</v>
      </c>
      <c r="C22" s="339"/>
      <c r="D22" s="339"/>
      <c r="E22" s="340"/>
      <c r="F22" s="339"/>
      <c r="G22" s="339" t="s">
        <v>515</v>
      </c>
      <c r="H22" s="340">
        <f>SUM(H23:H23)</f>
        <v>257900</v>
      </c>
      <c r="I22" s="339" t="s">
        <v>108</v>
      </c>
      <c r="J22" s="339" t="s">
        <v>511</v>
      </c>
      <c r="K22" s="340">
        <v>2</v>
      </c>
    </row>
    <row r="23" spans="1:11" ht="43.5" x14ac:dyDescent="0.2">
      <c r="A23" s="9"/>
      <c r="B23" s="26" t="s">
        <v>602</v>
      </c>
      <c r="C23" s="9">
        <v>40</v>
      </c>
      <c r="D23" s="9" t="s">
        <v>102</v>
      </c>
      <c r="E23" s="9"/>
      <c r="F23" s="9"/>
      <c r="G23" s="9"/>
      <c r="H23" s="338">
        <v>257900</v>
      </c>
      <c r="I23" s="9"/>
      <c r="J23" s="9"/>
      <c r="K23" s="9"/>
    </row>
    <row r="24" spans="1:11" ht="21.75" x14ac:dyDescent="0.2">
      <c r="A24" s="259"/>
      <c r="B24" s="335" t="s">
        <v>603</v>
      </c>
      <c r="C24" s="335"/>
      <c r="D24" s="335"/>
      <c r="E24" s="335"/>
      <c r="F24" s="335"/>
      <c r="G24" s="335"/>
      <c r="H24" s="335"/>
      <c r="I24" s="335"/>
      <c r="J24" s="335"/>
      <c r="K24" s="335"/>
    </row>
    <row r="25" spans="1:11" ht="43.5" x14ac:dyDescent="0.2">
      <c r="A25" s="339">
        <v>3</v>
      </c>
      <c r="B25" s="345" t="s">
        <v>604</v>
      </c>
      <c r="C25" s="339"/>
      <c r="D25" s="339"/>
      <c r="E25" s="340"/>
      <c r="F25" s="339"/>
      <c r="G25" s="339" t="s">
        <v>515</v>
      </c>
      <c r="H25" s="340">
        <f>SUM(H26:H36)</f>
        <v>274200</v>
      </c>
      <c r="I25" s="339" t="s">
        <v>112</v>
      </c>
      <c r="J25" s="339" t="s">
        <v>511</v>
      </c>
      <c r="K25" s="340">
        <v>2</v>
      </c>
    </row>
    <row r="26" spans="1:11" ht="21.75" x14ac:dyDescent="0.2">
      <c r="A26" s="9">
        <v>3.1</v>
      </c>
      <c r="B26" s="26" t="s">
        <v>605</v>
      </c>
      <c r="C26" s="9"/>
      <c r="D26" s="9"/>
      <c r="E26" s="9"/>
      <c r="F26" s="9"/>
      <c r="G26" s="9"/>
      <c r="H26" s="338">
        <v>15300</v>
      </c>
      <c r="I26" s="9"/>
      <c r="J26" s="9"/>
      <c r="K26" s="9"/>
    </row>
    <row r="27" spans="1:11" ht="21.75" x14ac:dyDescent="0.2">
      <c r="A27" s="9"/>
      <c r="B27" s="26" t="s">
        <v>606</v>
      </c>
      <c r="C27" s="9">
        <v>691</v>
      </c>
      <c r="D27" s="9" t="s">
        <v>595</v>
      </c>
      <c r="E27" s="9"/>
      <c r="F27" s="9"/>
      <c r="G27" s="9"/>
      <c r="H27" s="338"/>
      <c r="I27" s="9"/>
      <c r="J27" s="9"/>
      <c r="K27" s="338"/>
    </row>
    <row r="28" spans="1:11" ht="21.75" x14ac:dyDescent="0.2">
      <c r="A28" s="9"/>
      <c r="B28" s="26" t="s">
        <v>607</v>
      </c>
      <c r="C28" s="9">
        <v>650</v>
      </c>
      <c r="D28" s="9" t="s">
        <v>595</v>
      </c>
      <c r="E28" s="9"/>
      <c r="F28" s="9"/>
      <c r="G28" s="9"/>
      <c r="H28" s="338"/>
      <c r="I28" s="9"/>
      <c r="J28" s="9"/>
      <c r="K28" s="338"/>
    </row>
    <row r="29" spans="1:11" ht="21.75" x14ac:dyDescent="0.2">
      <c r="A29" s="9">
        <v>3.2</v>
      </c>
      <c r="B29" s="26" t="s">
        <v>608</v>
      </c>
      <c r="C29" s="9"/>
      <c r="D29" s="9"/>
      <c r="E29" s="9"/>
      <c r="F29" s="9"/>
      <c r="G29" s="9"/>
      <c r="H29" s="338">
        <v>258900</v>
      </c>
      <c r="I29" s="9"/>
      <c r="J29" s="9"/>
      <c r="K29" s="338"/>
    </row>
    <row r="30" spans="1:11" ht="43.5" x14ac:dyDescent="0.2">
      <c r="A30" s="9"/>
      <c r="B30" s="26" t="s">
        <v>609</v>
      </c>
      <c r="C30" s="9">
        <v>765</v>
      </c>
      <c r="D30" s="9" t="s">
        <v>177</v>
      </c>
      <c r="E30" s="9"/>
      <c r="F30" s="9"/>
      <c r="G30" s="9"/>
      <c r="H30" s="338"/>
      <c r="I30" s="9"/>
      <c r="J30" s="9"/>
      <c r="K30" s="338"/>
    </row>
    <row r="31" spans="1:11" ht="43.5" x14ac:dyDescent="0.2">
      <c r="A31" s="9"/>
      <c r="B31" s="26" t="s">
        <v>610</v>
      </c>
      <c r="C31" s="338">
        <v>25636</v>
      </c>
      <c r="D31" s="341" t="s">
        <v>303</v>
      </c>
      <c r="E31" s="9"/>
      <c r="F31" s="9"/>
      <c r="G31" s="9"/>
      <c r="H31" s="338"/>
      <c r="I31" s="9"/>
      <c r="J31" s="9"/>
      <c r="K31" s="338"/>
    </row>
    <row r="32" spans="1:11" ht="21.75" x14ac:dyDescent="0.2">
      <c r="A32" s="9" t="s">
        <v>104</v>
      </c>
      <c r="B32" s="26" t="s">
        <v>611</v>
      </c>
      <c r="C32" s="338">
        <v>451</v>
      </c>
      <c r="D32" s="341" t="s">
        <v>595</v>
      </c>
      <c r="E32" s="9"/>
      <c r="F32" s="9"/>
      <c r="G32" s="9"/>
      <c r="H32" s="338"/>
      <c r="I32" s="9"/>
      <c r="J32" s="9"/>
      <c r="K32" s="338"/>
    </row>
    <row r="33" spans="1:11" ht="43.5" x14ac:dyDescent="0.2">
      <c r="A33" s="9"/>
      <c r="B33" s="26" t="s">
        <v>612</v>
      </c>
      <c r="C33" s="338"/>
      <c r="D33" s="341" t="s">
        <v>595</v>
      </c>
      <c r="E33" s="9"/>
      <c r="F33" s="9"/>
      <c r="G33" s="9"/>
      <c r="H33" s="338"/>
      <c r="I33" s="9"/>
      <c r="J33" s="9"/>
      <c r="K33" s="338"/>
    </row>
    <row r="34" spans="1:11" ht="43.5" x14ac:dyDescent="0.2">
      <c r="A34" s="9"/>
      <c r="B34" s="26" t="s">
        <v>613</v>
      </c>
      <c r="C34" s="338">
        <v>72000</v>
      </c>
      <c r="D34" s="341" t="s">
        <v>595</v>
      </c>
      <c r="E34" s="9"/>
      <c r="F34" s="9"/>
      <c r="G34" s="9"/>
      <c r="H34" s="338"/>
      <c r="I34" s="9"/>
      <c r="J34" s="9"/>
      <c r="K34" s="338"/>
    </row>
    <row r="35" spans="1:11" ht="43.5" x14ac:dyDescent="0.2">
      <c r="A35" s="9"/>
      <c r="B35" s="26" t="s">
        <v>614</v>
      </c>
      <c r="C35" s="338">
        <v>500</v>
      </c>
      <c r="D35" s="341" t="s">
        <v>595</v>
      </c>
      <c r="E35" s="9"/>
      <c r="F35" s="9"/>
      <c r="G35" s="9"/>
      <c r="H35" s="338"/>
      <c r="I35" s="9"/>
      <c r="J35" s="9"/>
      <c r="K35" s="338"/>
    </row>
    <row r="36" spans="1:11" ht="43.5" x14ac:dyDescent="0.2">
      <c r="A36" s="9"/>
      <c r="B36" s="26" t="s">
        <v>615</v>
      </c>
      <c r="C36" s="338">
        <v>201200</v>
      </c>
      <c r="D36" s="341" t="s">
        <v>595</v>
      </c>
      <c r="E36" s="9"/>
      <c r="F36" s="9"/>
      <c r="G36" s="9"/>
      <c r="H36" s="338"/>
      <c r="I36" s="9"/>
      <c r="J36" s="9"/>
      <c r="K36" s="338"/>
    </row>
    <row r="37" spans="1:11" ht="43.5" x14ac:dyDescent="0.2">
      <c r="A37" s="339">
        <v>4</v>
      </c>
      <c r="B37" s="345" t="s">
        <v>616</v>
      </c>
      <c r="C37" s="339"/>
      <c r="D37" s="339"/>
      <c r="E37" s="340"/>
      <c r="F37" s="339"/>
      <c r="G37" s="339" t="s">
        <v>515</v>
      </c>
      <c r="H37" s="340">
        <f>SUM(H39:H43)</f>
        <v>118500</v>
      </c>
      <c r="I37" s="339" t="s">
        <v>112</v>
      </c>
      <c r="J37" s="339" t="s">
        <v>511</v>
      </c>
      <c r="K37" s="340">
        <v>2</v>
      </c>
    </row>
    <row r="38" spans="1:11" ht="21.75" x14ac:dyDescent="0.2">
      <c r="A38" s="9">
        <v>4.0999999999999996</v>
      </c>
      <c r="B38" s="26" t="s">
        <v>617</v>
      </c>
      <c r="C38" s="338"/>
      <c r="D38" s="9"/>
      <c r="E38" s="338"/>
      <c r="F38" s="9"/>
      <c r="G38" s="9"/>
      <c r="H38" s="338"/>
      <c r="I38" s="9"/>
      <c r="J38" s="9"/>
      <c r="K38" s="9"/>
    </row>
    <row r="39" spans="1:11" ht="43.5" x14ac:dyDescent="0.2">
      <c r="A39" s="9"/>
      <c r="B39" s="26" t="s">
        <v>618</v>
      </c>
      <c r="C39" s="338">
        <v>454</v>
      </c>
      <c r="D39" s="9" t="s">
        <v>303</v>
      </c>
      <c r="E39" s="338"/>
      <c r="F39" s="9"/>
      <c r="G39" s="9"/>
      <c r="H39" s="338">
        <v>89800</v>
      </c>
      <c r="I39" s="9"/>
      <c r="J39" s="9"/>
      <c r="K39" s="9"/>
    </row>
    <row r="40" spans="1:11" ht="43.5" x14ac:dyDescent="0.2">
      <c r="A40" s="9">
        <v>4.2</v>
      </c>
      <c r="B40" s="26" t="s">
        <v>619</v>
      </c>
      <c r="C40" s="338"/>
      <c r="D40" s="9"/>
      <c r="E40" s="338"/>
      <c r="F40" s="9"/>
      <c r="G40" s="9"/>
      <c r="H40" s="338"/>
      <c r="I40" s="9"/>
      <c r="J40" s="9"/>
      <c r="K40" s="9"/>
    </row>
    <row r="41" spans="1:11" ht="43.5" x14ac:dyDescent="0.2">
      <c r="A41" s="9"/>
      <c r="B41" s="26" t="s">
        <v>620</v>
      </c>
      <c r="C41" s="338">
        <v>10</v>
      </c>
      <c r="D41" s="9" t="s">
        <v>303</v>
      </c>
      <c r="E41" s="338"/>
      <c r="F41" s="9"/>
      <c r="G41" s="9"/>
      <c r="H41" s="338">
        <v>23700</v>
      </c>
      <c r="I41" s="9"/>
      <c r="J41" s="9"/>
      <c r="K41" s="9"/>
    </row>
    <row r="42" spans="1:11" ht="21.75" x14ac:dyDescent="0.2">
      <c r="A42" s="9">
        <v>4.3</v>
      </c>
      <c r="B42" s="26" t="s">
        <v>621</v>
      </c>
      <c r="C42" s="9"/>
      <c r="D42" s="9"/>
      <c r="E42" s="9"/>
      <c r="F42" s="9"/>
      <c r="G42" s="9"/>
      <c r="H42" s="338"/>
      <c r="I42" s="9"/>
      <c r="J42" s="9"/>
      <c r="K42" s="9"/>
    </row>
    <row r="43" spans="1:11" ht="43.5" x14ac:dyDescent="0.2">
      <c r="A43" s="9"/>
      <c r="B43" s="26" t="s">
        <v>622</v>
      </c>
      <c r="C43" s="9">
        <v>72</v>
      </c>
      <c r="D43" s="9" t="s">
        <v>365</v>
      </c>
      <c r="E43" s="9"/>
      <c r="F43" s="9"/>
      <c r="G43" s="9"/>
      <c r="H43" s="338">
        <v>5000</v>
      </c>
      <c r="I43" s="9"/>
      <c r="J43" s="9"/>
      <c r="K43" s="9"/>
    </row>
    <row r="44" spans="1:11" ht="21.75" x14ac:dyDescent="0.2">
      <c r="A44" s="339">
        <v>5</v>
      </c>
      <c r="B44" s="345" t="s">
        <v>623</v>
      </c>
      <c r="C44" s="339"/>
      <c r="D44" s="339"/>
      <c r="E44" s="339"/>
      <c r="F44" s="339"/>
      <c r="G44" s="339" t="s">
        <v>515</v>
      </c>
      <c r="H44" s="340">
        <f>SUM(H46:H46)</f>
        <v>48000</v>
      </c>
      <c r="I44" s="339" t="s">
        <v>112</v>
      </c>
      <c r="J44" s="339" t="s">
        <v>511</v>
      </c>
      <c r="K44" s="339">
        <v>2</v>
      </c>
    </row>
    <row r="45" spans="1:11" ht="21.75" x14ac:dyDescent="0.2">
      <c r="A45" s="9">
        <v>5.0999999999999996</v>
      </c>
      <c r="B45" s="26" t="s">
        <v>624</v>
      </c>
      <c r="C45" s="9"/>
      <c r="D45" s="9"/>
      <c r="E45" s="9"/>
      <c r="F45" s="9"/>
      <c r="G45" s="9"/>
      <c r="H45" s="338"/>
      <c r="I45" s="9"/>
      <c r="J45" s="9"/>
      <c r="K45" s="9"/>
    </row>
    <row r="46" spans="1:11" ht="43.5" x14ac:dyDescent="0.2">
      <c r="A46" s="9"/>
      <c r="B46" s="26" t="s">
        <v>625</v>
      </c>
      <c r="C46" s="9">
        <v>229</v>
      </c>
      <c r="D46" s="9" t="s">
        <v>102</v>
      </c>
      <c r="E46" s="9"/>
      <c r="F46" s="9"/>
      <c r="G46" s="9"/>
      <c r="H46" s="338">
        <v>48000</v>
      </c>
      <c r="I46" s="9"/>
      <c r="J46" s="9"/>
      <c r="K46" s="9"/>
    </row>
    <row r="47" spans="1:11" ht="21.75" x14ac:dyDescent="0.2">
      <c r="A47" s="339">
        <v>6</v>
      </c>
      <c r="B47" s="345" t="s">
        <v>626</v>
      </c>
      <c r="C47" s="339"/>
      <c r="D47" s="339"/>
      <c r="E47" s="339"/>
      <c r="F47" s="339"/>
      <c r="G47" s="342" t="s">
        <v>627</v>
      </c>
      <c r="H47" s="340">
        <f>SUM(H48:H49)</f>
        <v>111000</v>
      </c>
      <c r="I47" s="339" t="s">
        <v>112</v>
      </c>
      <c r="J47" s="339" t="s">
        <v>511</v>
      </c>
      <c r="K47" s="339">
        <v>2</v>
      </c>
    </row>
    <row r="48" spans="1:11" ht="21.75" x14ac:dyDescent="0.2">
      <c r="A48" s="9">
        <v>6.1</v>
      </c>
      <c r="B48" s="26" t="s">
        <v>628</v>
      </c>
      <c r="C48" s="9"/>
      <c r="D48" s="9"/>
      <c r="E48" s="9"/>
      <c r="F48" s="9"/>
      <c r="G48" s="9"/>
      <c r="H48" s="338"/>
      <c r="I48" s="9"/>
      <c r="J48" s="9"/>
      <c r="K48" s="9"/>
    </row>
    <row r="49" spans="1:11" ht="43.5" x14ac:dyDescent="0.2">
      <c r="A49" s="9"/>
      <c r="B49" s="26" t="s">
        <v>629</v>
      </c>
      <c r="C49" s="9">
        <v>2</v>
      </c>
      <c r="D49" s="9" t="s">
        <v>192</v>
      </c>
      <c r="E49" s="9"/>
      <c r="F49" s="9"/>
      <c r="G49" s="9"/>
      <c r="H49" s="338">
        <v>111000</v>
      </c>
      <c r="I49" s="9"/>
      <c r="J49" s="9"/>
      <c r="K49" s="9"/>
    </row>
    <row r="50" spans="1:11" ht="43.5" x14ac:dyDescent="0.2">
      <c r="A50" s="286">
        <v>7</v>
      </c>
      <c r="B50" s="328" t="s">
        <v>630</v>
      </c>
      <c r="C50" s="286"/>
      <c r="D50" s="286"/>
      <c r="E50" s="286"/>
      <c r="F50" s="286"/>
      <c r="G50" s="286" t="s">
        <v>515</v>
      </c>
      <c r="H50" s="336">
        <f>SUM(H51:H52)</f>
        <v>0</v>
      </c>
      <c r="I50" s="286" t="s">
        <v>112</v>
      </c>
      <c r="J50" s="286" t="s">
        <v>511</v>
      </c>
      <c r="K50" s="286">
        <v>1</v>
      </c>
    </row>
    <row r="51" spans="1:11" ht="21.75" x14ac:dyDescent="0.2">
      <c r="A51" s="9">
        <v>7.1</v>
      </c>
      <c r="B51" s="26" t="s">
        <v>631</v>
      </c>
      <c r="C51" s="9"/>
      <c r="D51" s="9"/>
      <c r="E51" s="9"/>
      <c r="F51" s="9"/>
      <c r="G51" s="9"/>
      <c r="H51" s="338"/>
      <c r="I51" s="9"/>
      <c r="J51" s="9"/>
      <c r="K51" s="9"/>
    </row>
    <row r="52" spans="1:11" ht="43.5" x14ac:dyDescent="0.2">
      <c r="A52" s="9"/>
      <c r="B52" s="26" t="s">
        <v>632</v>
      </c>
      <c r="C52" s="338">
        <v>13000</v>
      </c>
      <c r="D52" s="9" t="s">
        <v>102</v>
      </c>
      <c r="E52" s="9"/>
      <c r="F52" s="9"/>
      <c r="G52" s="9"/>
      <c r="H52" s="338"/>
      <c r="I52" s="9"/>
      <c r="J52" s="9"/>
      <c r="K52" s="9"/>
    </row>
    <row r="53" spans="1:11" ht="43.5" x14ac:dyDescent="0.2">
      <c r="A53" s="259"/>
      <c r="B53" s="335" t="s">
        <v>633</v>
      </c>
      <c r="C53" s="335"/>
      <c r="D53" s="335"/>
      <c r="E53" s="335"/>
      <c r="F53" s="335"/>
      <c r="G53" s="335"/>
      <c r="H53" s="335"/>
      <c r="I53" s="335"/>
      <c r="J53" s="335"/>
      <c r="K53" s="335"/>
    </row>
    <row r="54" spans="1:11" ht="21.75" x14ac:dyDescent="0.2">
      <c r="A54" s="286">
        <v>8</v>
      </c>
      <c r="B54" s="328" t="s">
        <v>634</v>
      </c>
      <c r="C54" s="286"/>
      <c r="D54" s="286"/>
      <c r="E54" s="336"/>
      <c r="F54" s="286"/>
      <c r="G54" s="286" t="s">
        <v>515</v>
      </c>
      <c r="H54" s="336">
        <f>SUM(H55:H60)</f>
        <v>50100</v>
      </c>
      <c r="I54" s="286" t="s">
        <v>112</v>
      </c>
      <c r="J54" s="286" t="s">
        <v>511</v>
      </c>
      <c r="K54" s="336">
        <v>1</v>
      </c>
    </row>
    <row r="55" spans="1:11" ht="43.5" x14ac:dyDescent="0.2">
      <c r="A55" s="9">
        <v>8.1</v>
      </c>
      <c r="B55" s="26" t="s">
        <v>635</v>
      </c>
      <c r="C55" s="9"/>
      <c r="D55" s="9"/>
      <c r="E55" s="9"/>
      <c r="F55" s="9"/>
      <c r="G55" s="9"/>
      <c r="H55" s="338"/>
      <c r="I55" s="9"/>
      <c r="J55" s="9"/>
      <c r="K55" s="9"/>
    </row>
    <row r="56" spans="1:11" ht="65.25" x14ac:dyDescent="0.2">
      <c r="A56" s="9"/>
      <c r="B56" s="26" t="s">
        <v>636</v>
      </c>
      <c r="C56" s="338">
        <v>430</v>
      </c>
      <c r="D56" s="9" t="s">
        <v>595</v>
      </c>
      <c r="E56" s="9"/>
      <c r="F56" s="9"/>
      <c r="G56" s="9"/>
      <c r="H56" s="338">
        <v>25800</v>
      </c>
      <c r="I56" s="9"/>
      <c r="J56" s="9"/>
      <c r="K56" s="9"/>
    </row>
    <row r="57" spans="1:11" ht="43.5" x14ac:dyDescent="0.2">
      <c r="A57" s="9">
        <v>8.1999999999999993</v>
      </c>
      <c r="B57" s="26" t="s">
        <v>637</v>
      </c>
      <c r="C57" s="9"/>
      <c r="D57" s="9"/>
      <c r="E57" s="9"/>
      <c r="F57" s="9"/>
      <c r="G57" s="9"/>
      <c r="H57" s="338">
        <v>24300</v>
      </c>
      <c r="I57" s="9"/>
      <c r="J57" s="9"/>
      <c r="K57" s="9"/>
    </row>
    <row r="58" spans="1:11" ht="21.75" x14ac:dyDescent="0.2">
      <c r="A58" s="9"/>
      <c r="B58" s="26" t="s">
        <v>638</v>
      </c>
      <c r="C58" s="9">
        <v>200</v>
      </c>
      <c r="D58" s="9" t="s">
        <v>102</v>
      </c>
      <c r="E58" s="9"/>
      <c r="F58" s="9"/>
      <c r="G58" s="9"/>
      <c r="H58" s="338"/>
      <c r="I58" s="9"/>
      <c r="J58" s="9"/>
      <c r="K58" s="9"/>
    </row>
    <row r="59" spans="1:11" ht="43.5" x14ac:dyDescent="0.2">
      <c r="A59" s="9"/>
      <c r="B59" s="26" t="s">
        <v>639</v>
      </c>
      <c r="C59" s="9"/>
      <c r="D59" s="9"/>
      <c r="E59" s="9"/>
      <c r="F59" s="9"/>
      <c r="G59" s="9"/>
      <c r="H59" s="338"/>
      <c r="I59" s="9"/>
      <c r="J59" s="9"/>
      <c r="K59" s="9"/>
    </row>
    <row r="60" spans="1:11" ht="43.5" x14ac:dyDescent="0.2">
      <c r="A60" s="9"/>
      <c r="B60" s="26" t="s">
        <v>640</v>
      </c>
      <c r="C60" s="9">
        <v>1</v>
      </c>
      <c r="D60" s="9" t="s">
        <v>365</v>
      </c>
      <c r="E60" s="9"/>
      <c r="F60" s="9"/>
      <c r="G60" s="9" t="s">
        <v>338</v>
      </c>
      <c r="H60" s="338"/>
      <c r="I60" s="9"/>
      <c r="J60" s="9"/>
      <c r="K60" s="9"/>
    </row>
    <row r="61" spans="1:11" ht="43.5" x14ac:dyDescent="0.2">
      <c r="A61" s="259"/>
      <c r="B61" s="335" t="s">
        <v>641</v>
      </c>
      <c r="C61" s="335"/>
      <c r="D61" s="335"/>
      <c r="E61" s="335"/>
      <c r="F61" s="335"/>
      <c r="G61" s="335"/>
      <c r="H61" s="335"/>
      <c r="I61" s="335"/>
      <c r="J61" s="335"/>
      <c r="K61" s="335"/>
    </row>
    <row r="62" spans="1:11" ht="43.5" x14ac:dyDescent="0.2">
      <c r="A62" s="286">
        <v>9</v>
      </c>
      <c r="B62" s="328" t="s">
        <v>642</v>
      </c>
      <c r="C62" s="286"/>
      <c r="D62" s="286"/>
      <c r="E62" s="336"/>
      <c r="F62" s="286"/>
      <c r="G62" s="286" t="s">
        <v>515</v>
      </c>
      <c r="H62" s="336">
        <f>SUM(H63:H64)</f>
        <v>17500</v>
      </c>
      <c r="I62" s="286" t="s">
        <v>112</v>
      </c>
      <c r="J62" s="286" t="s">
        <v>511</v>
      </c>
      <c r="K62" s="336">
        <v>1</v>
      </c>
    </row>
    <row r="63" spans="1:11" ht="21.75" x14ac:dyDescent="0.2">
      <c r="A63" s="9">
        <v>9.1</v>
      </c>
      <c r="B63" s="26" t="s">
        <v>643</v>
      </c>
      <c r="C63" s="9"/>
      <c r="D63" s="9"/>
      <c r="E63" s="9"/>
      <c r="F63" s="9"/>
      <c r="G63" s="9"/>
      <c r="H63" s="338"/>
      <c r="I63" s="9"/>
      <c r="J63" s="9"/>
      <c r="K63" s="9"/>
    </row>
    <row r="64" spans="1:11" ht="43.5" x14ac:dyDescent="0.2">
      <c r="A64" s="9"/>
      <c r="B64" s="26" t="s">
        <v>644</v>
      </c>
      <c r="C64" s="9">
        <v>50</v>
      </c>
      <c r="D64" s="9" t="s">
        <v>102</v>
      </c>
      <c r="E64" s="9"/>
      <c r="F64" s="9"/>
      <c r="G64" s="9"/>
      <c r="H64" s="338">
        <v>17500</v>
      </c>
      <c r="I64" s="9"/>
      <c r="J64" s="9"/>
      <c r="K64" s="9"/>
    </row>
    <row r="65" spans="1:11" ht="43.5" x14ac:dyDescent="0.2">
      <c r="A65" s="286">
        <v>10</v>
      </c>
      <c r="B65" s="328" t="s">
        <v>645</v>
      </c>
      <c r="C65" s="286"/>
      <c r="D65" s="286"/>
      <c r="E65" s="336"/>
      <c r="F65" s="286"/>
      <c r="G65" s="286" t="s">
        <v>515</v>
      </c>
      <c r="H65" s="336">
        <f>SUM(H66:H67)</f>
        <v>2800</v>
      </c>
      <c r="I65" s="286" t="s">
        <v>112</v>
      </c>
      <c r="J65" s="286" t="s">
        <v>511</v>
      </c>
      <c r="K65" s="336">
        <v>1</v>
      </c>
    </row>
    <row r="66" spans="1:11" ht="43.5" x14ac:dyDescent="0.2">
      <c r="A66" s="9">
        <v>10.1</v>
      </c>
      <c r="B66" s="26" t="s">
        <v>646</v>
      </c>
      <c r="C66" s="9"/>
      <c r="D66" s="9"/>
      <c r="E66" s="9"/>
      <c r="F66" s="9"/>
      <c r="G66" s="9"/>
      <c r="H66" s="338"/>
      <c r="I66" s="9"/>
      <c r="J66" s="9"/>
      <c r="K66" s="9"/>
    </row>
    <row r="67" spans="1:11" ht="43.5" x14ac:dyDescent="0.2">
      <c r="A67" s="9"/>
      <c r="B67" s="26" t="s">
        <v>647</v>
      </c>
      <c r="C67" s="9">
        <v>20</v>
      </c>
      <c r="D67" s="9" t="s">
        <v>102</v>
      </c>
      <c r="E67" s="9"/>
      <c r="F67" s="9"/>
      <c r="G67" s="9"/>
      <c r="H67" s="338">
        <v>2800</v>
      </c>
      <c r="I67" s="9"/>
      <c r="J67" s="9"/>
      <c r="K67" s="9"/>
    </row>
    <row r="68" spans="1:11" ht="43.5" x14ac:dyDescent="0.2">
      <c r="A68" s="286">
        <v>11</v>
      </c>
      <c r="B68" s="328" t="s">
        <v>648</v>
      </c>
      <c r="C68" s="286"/>
      <c r="D68" s="286"/>
      <c r="E68" s="336"/>
      <c r="F68" s="286"/>
      <c r="G68" s="286" t="s">
        <v>515</v>
      </c>
      <c r="H68" s="336">
        <f>SUM(H69:H70)</f>
        <v>47000</v>
      </c>
      <c r="I68" s="286" t="s">
        <v>112</v>
      </c>
      <c r="J68" s="286" t="s">
        <v>511</v>
      </c>
      <c r="K68" s="336">
        <v>1</v>
      </c>
    </row>
    <row r="69" spans="1:11" ht="43.5" x14ac:dyDescent="0.2">
      <c r="A69" s="9">
        <v>11.1</v>
      </c>
      <c r="B69" s="26" t="s">
        <v>649</v>
      </c>
      <c r="C69" s="9"/>
      <c r="D69" s="9"/>
      <c r="E69" s="9"/>
      <c r="F69" s="9"/>
      <c r="G69" s="9"/>
      <c r="H69" s="338"/>
      <c r="I69" s="9"/>
      <c r="J69" s="9"/>
      <c r="K69" s="9"/>
    </row>
    <row r="70" spans="1:11" ht="43.5" x14ac:dyDescent="0.2">
      <c r="A70" s="9"/>
      <c r="B70" s="26" t="s">
        <v>650</v>
      </c>
      <c r="C70" s="9">
        <v>80</v>
      </c>
      <c r="D70" s="9" t="s">
        <v>102</v>
      </c>
      <c r="E70" s="9"/>
      <c r="F70" s="9"/>
      <c r="G70" s="9"/>
      <c r="H70" s="338">
        <v>47000</v>
      </c>
      <c r="I70" s="9"/>
      <c r="J70" s="9"/>
      <c r="K70" s="9"/>
    </row>
    <row r="71" spans="1:11" ht="21.75" x14ac:dyDescent="0.2">
      <c r="A71" s="19" t="s">
        <v>504</v>
      </c>
      <c r="B71" s="10" t="s">
        <v>651</v>
      </c>
      <c r="C71" s="9"/>
      <c r="D71" s="9"/>
      <c r="E71" s="9"/>
      <c r="F71" s="9"/>
      <c r="G71" s="9"/>
      <c r="H71" s="343">
        <f>SUM(H11,H14,H19,H22,H25,H37,H44,H47,H50,H54,H62,H65,H68)</f>
        <v>2727500</v>
      </c>
      <c r="I71" s="338"/>
      <c r="J71" s="338"/>
      <c r="K71" s="338"/>
    </row>
  </sheetData>
  <mergeCells count="13">
    <mergeCell ref="E5:E7"/>
    <mergeCell ref="F5:F7"/>
    <mergeCell ref="G5:G7"/>
    <mergeCell ref="A1:K1"/>
    <mergeCell ref="A2:K2"/>
    <mergeCell ref="A3:K3"/>
    <mergeCell ref="A4:A7"/>
    <mergeCell ref="B4:B7"/>
    <mergeCell ref="C4:D4"/>
    <mergeCell ref="E4:G4"/>
    <mergeCell ref="K4:K7"/>
    <mergeCell ref="C5:C7"/>
    <mergeCell ref="D5:D7"/>
  </mergeCells>
  <pageMargins left="0.70866141732283472" right="0.70866141732283472" top="0.74803149606299213" bottom="0.74803149606299213" header="0.31496062992125984" footer="0.31496062992125984"/>
  <pageSetup paperSize="9" scale="96" fitToHeight="0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9"/>
  <sheetViews>
    <sheetView workbookViewId="0">
      <selection activeCell="B31" sqref="B31"/>
    </sheetView>
  </sheetViews>
  <sheetFormatPr defaultRowHeight="14.25" x14ac:dyDescent="0.2"/>
  <cols>
    <col min="2" max="2" width="32.5" customWidth="1"/>
    <col min="3" max="3" width="11" bestFit="1" customWidth="1"/>
    <col min="8" max="8" width="13" bestFit="1" customWidth="1"/>
    <col min="9" max="9" width="12" bestFit="1" customWidth="1"/>
    <col min="10" max="10" width="13.5" customWidth="1"/>
  </cols>
  <sheetData>
    <row r="1" spans="1:11" ht="21.75" x14ac:dyDescent="0.2">
      <c r="A1" s="489" t="s">
        <v>97</v>
      </c>
      <c r="B1" s="489"/>
      <c r="C1" s="489"/>
      <c r="D1" s="489"/>
      <c r="E1" s="489"/>
      <c r="F1" s="489"/>
      <c r="G1" s="489"/>
      <c r="H1" s="489"/>
      <c r="I1" s="489"/>
      <c r="J1" s="489"/>
      <c r="K1" s="489"/>
    </row>
    <row r="2" spans="1:11" ht="21.75" x14ac:dyDescent="0.2">
      <c r="A2" s="490" t="s">
        <v>744</v>
      </c>
      <c r="B2" s="490"/>
      <c r="C2" s="490"/>
      <c r="D2" s="490"/>
      <c r="E2" s="490"/>
      <c r="F2" s="490"/>
      <c r="G2" s="490"/>
      <c r="H2" s="490"/>
      <c r="I2" s="490"/>
      <c r="J2" s="490"/>
      <c r="K2" s="490"/>
    </row>
    <row r="3" spans="1:11" ht="21.75" x14ac:dyDescent="0.2">
      <c r="A3" s="491" t="s">
        <v>1</v>
      </c>
      <c r="B3" s="491"/>
      <c r="C3" s="491"/>
      <c r="D3" s="491"/>
      <c r="E3" s="491"/>
      <c r="F3" s="491"/>
      <c r="G3" s="491"/>
      <c r="H3" s="491"/>
      <c r="I3" s="491"/>
      <c r="J3" s="491"/>
      <c r="K3" s="491"/>
    </row>
    <row r="4" spans="1:11" ht="21.75" x14ac:dyDescent="0.2">
      <c r="A4" s="487" t="s">
        <v>2</v>
      </c>
      <c r="B4" s="487" t="s">
        <v>3</v>
      </c>
      <c r="C4" s="487" t="s">
        <v>4</v>
      </c>
      <c r="D4" s="487"/>
      <c r="E4" s="487" t="s">
        <v>5</v>
      </c>
      <c r="F4" s="487"/>
      <c r="G4" s="487"/>
      <c r="H4" s="5"/>
      <c r="I4" s="1" t="s">
        <v>6</v>
      </c>
      <c r="J4" s="1" t="s">
        <v>7</v>
      </c>
      <c r="K4" s="492" t="s">
        <v>8</v>
      </c>
    </row>
    <row r="5" spans="1:11" ht="21.75" x14ac:dyDescent="0.2">
      <c r="A5" s="487"/>
      <c r="B5" s="487"/>
      <c r="C5" s="487" t="s">
        <v>9</v>
      </c>
      <c r="D5" s="487" t="s">
        <v>10</v>
      </c>
      <c r="E5" s="487" t="s">
        <v>11</v>
      </c>
      <c r="F5" s="487" t="s">
        <v>12</v>
      </c>
      <c r="G5" s="487" t="s">
        <v>13</v>
      </c>
      <c r="H5" s="5" t="s">
        <v>14</v>
      </c>
      <c r="I5" s="1" t="s">
        <v>15</v>
      </c>
      <c r="J5" s="1" t="s">
        <v>16</v>
      </c>
      <c r="K5" s="492"/>
    </row>
    <row r="6" spans="1:11" ht="21.75" x14ac:dyDescent="0.2">
      <c r="A6" s="487"/>
      <c r="B6" s="487"/>
      <c r="C6" s="487"/>
      <c r="D6" s="487"/>
      <c r="E6" s="487"/>
      <c r="F6" s="487"/>
      <c r="G6" s="487"/>
      <c r="H6" s="10" t="s">
        <v>17</v>
      </c>
      <c r="I6" s="10" t="s">
        <v>17</v>
      </c>
      <c r="J6" s="1" t="s">
        <v>18</v>
      </c>
      <c r="K6" s="492"/>
    </row>
    <row r="7" spans="1:11" ht="21.75" x14ac:dyDescent="0.2">
      <c r="A7" s="487"/>
      <c r="B7" s="487"/>
      <c r="C7" s="488"/>
      <c r="D7" s="488"/>
      <c r="E7" s="488"/>
      <c r="F7" s="488"/>
      <c r="G7" s="488"/>
      <c r="H7" s="347" t="s">
        <v>19</v>
      </c>
      <c r="I7" s="1" t="s">
        <v>20</v>
      </c>
      <c r="J7" s="1"/>
      <c r="K7" s="492"/>
    </row>
    <row r="8" spans="1:11" ht="21.75" x14ac:dyDescent="0.2">
      <c r="A8" s="10"/>
      <c r="B8" s="10" t="s">
        <v>21</v>
      </c>
      <c r="C8" s="27"/>
      <c r="D8" s="27"/>
      <c r="E8" s="27"/>
      <c r="F8" s="27"/>
      <c r="G8" s="27"/>
      <c r="H8" s="348">
        <f>H11+H13+H19+H26+H31+H56+H64+H68+H71+H77+H80+H111+H115</f>
        <v>11445140</v>
      </c>
      <c r="I8" s="27"/>
      <c r="J8" s="27"/>
      <c r="K8" s="27"/>
    </row>
    <row r="9" spans="1:11" ht="65.25" x14ac:dyDescent="0.2">
      <c r="A9" s="319"/>
      <c r="B9" s="353" t="s">
        <v>653</v>
      </c>
      <c r="C9" s="186"/>
      <c r="D9" s="186"/>
      <c r="E9" s="186"/>
      <c r="F9" s="186"/>
      <c r="G9" s="186"/>
      <c r="H9" s="186"/>
      <c r="I9" s="186"/>
      <c r="J9" s="186"/>
      <c r="K9" s="186"/>
    </row>
    <row r="10" spans="1:11" ht="43.5" x14ac:dyDescent="0.2">
      <c r="A10" s="319"/>
      <c r="B10" s="186" t="s">
        <v>654</v>
      </c>
      <c r="C10" s="186"/>
      <c r="D10" s="186"/>
      <c r="E10" s="186"/>
      <c r="F10" s="186"/>
      <c r="G10" s="186"/>
      <c r="H10" s="186"/>
      <c r="I10" s="186"/>
      <c r="J10" s="186"/>
      <c r="K10" s="186"/>
    </row>
    <row r="11" spans="1:11" ht="43.5" x14ac:dyDescent="0.2">
      <c r="A11" s="354">
        <v>1</v>
      </c>
      <c r="B11" s="353" t="s">
        <v>655</v>
      </c>
      <c r="C11" s="354"/>
      <c r="D11" s="354"/>
      <c r="E11" s="354"/>
      <c r="F11" s="354"/>
      <c r="G11" s="354"/>
      <c r="H11" s="355">
        <v>1618000</v>
      </c>
      <c r="I11" s="354" t="s">
        <v>108</v>
      </c>
      <c r="J11" s="354" t="s">
        <v>656</v>
      </c>
      <c r="K11" s="354">
        <v>4</v>
      </c>
    </row>
    <row r="12" spans="1:11" ht="43.5" x14ac:dyDescent="0.2">
      <c r="A12" s="237"/>
      <c r="B12" s="186" t="s">
        <v>657</v>
      </c>
      <c r="C12" s="237">
        <v>75</v>
      </c>
      <c r="D12" s="237" t="s">
        <v>170</v>
      </c>
      <c r="E12" s="237">
        <v>13</v>
      </c>
      <c r="F12" s="237" t="s">
        <v>658</v>
      </c>
      <c r="G12" s="237" t="s">
        <v>25</v>
      </c>
      <c r="H12" s="356"/>
      <c r="I12" s="237"/>
      <c r="J12" s="237"/>
      <c r="K12" s="237"/>
    </row>
    <row r="13" spans="1:11" ht="21.75" x14ac:dyDescent="0.2">
      <c r="A13" s="354">
        <v>2</v>
      </c>
      <c r="B13" s="353" t="s">
        <v>659</v>
      </c>
      <c r="C13" s="354"/>
      <c r="D13" s="354"/>
      <c r="E13" s="354"/>
      <c r="F13" s="354"/>
      <c r="G13" s="354"/>
      <c r="H13" s="355">
        <f>50000+12000+28000+139860</f>
        <v>229860</v>
      </c>
      <c r="I13" s="354" t="s">
        <v>660</v>
      </c>
      <c r="J13" s="354" t="s">
        <v>656</v>
      </c>
      <c r="K13" s="354">
        <v>1</v>
      </c>
    </row>
    <row r="14" spans="1:11" ht="21.75" x14ac:dyDescent="0.2">
      <c r="A14" s="237"/>
      <c r="B14" s="186" t="s">
        <v>59</v>
      </c>
      <c r="C14" s="237"/>
      <c r="D14" s="237"/>
      <c r="E14" s="237"/>
      <c r="F14" s="237"/>
      <c r="G14" s="237"/>
      <c r="H14" s="356"/>
      <c r="I14" s="237"/>
      <c r="J14" s="237"/>
      <c r="K14" s="237"/>
    </row>
    <row r="15" spans="1:11" ht="21.75" x14ac:dyDescent="0.2">
      <c r="A15" s="237"/>
      <c r="B15" s="186" t="s">
        <v>661</v>
      </c>
      <c r="C15" s="237">
        <v>100</v>
      </c>
      <c r="D15" s="237" t="s">
        <v>102</v>
      </c>
      <c r="E15" s="237" t="s">
        <v>662</v>
      </c>
      <c r="F15" s="237" t="s">
        <v>662</v>
      </c>
      <c r="G15" s="237" t="s">
        <v>515</v>
      </c>
      <c r="H15" s="356">
        <v>50000</v>
      </c>
      <c r="I15" s="237"/>
      <c r="J15" s="237"/>
      <c r="K15" s="237"/>
    </row>
    <row r="16" spans="1:11" ht="43.5" x14ac:dyDescent="0.2">
      <c r="A16" s="237"/>
      <c r="B16" s="186" t="s">
        <v>663</v>
      </c>
      <c r="C16" s="237">
        <v>1</v>
      </c>
      <c r="D16" s="237" t="s">
        <v>303</v>
      </c>
      <c r="E16" s="237">
        <v>13</v>
      </c>
      <c r="F16" s="237" t="s">
        <v>658</v>
      </c>
      <c r="G16" s="237" t="s">
        <v>25</v>
      </c>
      <c r="H16" s="356">
        <v>12000</v>
      </c>
      <c r="I16" s="237"/>
      <c r="J16" s="237"/>
      <c r="K16" s="237"/>
    </row>
    <row r="17" spans="1:11" ht="65.25" x14ac:dyDescent="0.2">
      <c r="A17" s="237"/>
      <c r="B17" s="186" t="s">
        <v>664</v>
      </c>
      <c r="C17" s="237">
        <v>40</v>
      </c>
      <c r="D17" s="237" t="s">
        <v>102</v>
      </c>
      <c r="E17" s="237" t="s">
        <v>662</v>
      </c>
      <c r="F17" s="237" t="s">
        <v>662</v>
      </c>
      <c r="G17" s="237" t="s">
        <v>515</v>
      </c>
      <c r="H17" s="356">
        <v>28000</v>
      </c>
      <c r="I17" s="237"/>
      <c r="J17" s="237"/>
      <c r="K17" s="237"/>
    </row>
    <row r="18" spans="1:11" ht="43.5" x14ac:dyDescent="0.2">
      <c r="A18" s="237"/>
      <c r="B18" s="186" t="s">
        <v>665</v>
      </c>
      <c r="C18" s="237">
        <v>270</v>
      </c>
      <c r="D18" s="237" t="s">
        <v>102</v>
      </c>
      <c r="E18" s="237" t="s">
        <v>662</v>
      </c>
      <c r="F18" s="237" t="s">
        <v>662</v>
      </c>
      <c r="G18" s="237" t="s">
        <v>515</v>
      </c>
      <c r="H18" s="356">
        <v>139860</v>
      </c>
      <c r="I18" s="237"/>
      <c r="J18" s="237"/>
      <c r="K18" s="237"/>
    </row>
    <row r="19" spans="1:11" ht="21.75" x14ac:dyDescent="0.2">
      <c r="A19" s="354">
        <v>3</v>
      </c>
      <c r="B19" s="353" t="s">
        <v>666</v>
      </c>
      <c r="C19" s="354"/>
      <c r="D19" s="354"/>
      <c r="E19" s="354"/>
      <c r="F19" s="354"/>
      <c r="G19" s="354"/>
      <c r="H19" s="355">
        <f>SUM(H21:H25)</f>
        <v>33700</v>
      </c>
      <c r="I19" s="354" t="s">
        <v>660</v>
      </c>
      <c r="J19" s="354" t="s">
        <v>656</v>
      </c>
      <c r="K19" s="354">
        <v>4</v>
      </c>
    </row>
    <row r="20" spans="1:11" ht="21.75" x14ac:dyDescent="0.2">
      <c r="A20" s="237"/>
      <c r="B20" s="186" t="s">
        <v>59</v>
      </c>
      <c r="C20" s="237"/>
      <c r="D20" s="237"/>
      <c r="E20" s="237"/>
      <c r="F20" s="237"/>
      <c r="G20" s="237"/>
      <c r="H20" s="356"/>
      <c r="I20" s="237"/>
      <c r="J20" s="237"/>
      <c r="K20" s="237"/>
    </row>
    <row r="21" spans="1:11" ht="43.5" x14ac:dyDescent="0.2">
      <c r="A21" s="237"/>
      <c r="B21" s="186" t="s">
        <v>667</v>
      </c>
      <c r="C21" s="237">
        <v>1</v>
      </c>
      <c r="D21" s="237" t="s">
        <v>303</v>
      </c>
      <c r="E21" s="237">
        <v>13</v>
      </c>
      <c r="F21" s="237" t="s">
        <v>658</v>
      </c>
      <c r="G21" s="237" t="s">
        <v>25</v>
      </c>
      <c r="H21" s="356">
        <v>10000</v>
      </c>
      <c r="I21" s="237"/>
      <c r="J21" s="237"/>
      <c r="K21" s="237"/>
    </row>
    <row r="22" spans="1:11" ht="43.5" x14ac:dyDescent="0.2">
      <c r="A22" s="237"/>
      <c r="B22" s="186" t="s">
        <v>668</v>
      </c>
      <c r="C22" s="237">
        <v>2</v>
      </c>
      <c r="D22" s="237" t="s">
        <v>303</v>
      </c>
      <c r="E22" s="237">
        <v>9</v>
      </c>
      <c r="F22" s="237" t="s">
        <v>669</v>
      </c>
      <c r="G22" s="237" t="s">
        <v>84</v>
      </c>
      <c r="H22" s="356">
        <v>20000</v>
      </c>
      <c r="I22" s="237"/>
      <c r="J22" s="237"/>
      <c r="K22" s="237"/>
    </row>
    <row r="23" spans="1:11" ht="21.75" x14ac:dyDescent="0.2">
      <c r="A23" s="237"/>
      <c r="B23" s="186"/>
      <c r="C23" s="237"/>
      <c r="D23" s="237"/>
      <c r="E23" s="237">
        <v>4</v>
      </c>
      <c r="F23" s="237" t="s">
        <v>670</v>
      </c>
      <c r="G23" s="237" t="s">
        <v>408</v>
      </c>
      <c r="H23" s="356"/>
      <c r="I23" s="237"/>
      <c r="J23" s="237"/>
      <c r="K23" s="237"/>
    </row>
    <row r="24" spans="1:11" ht="43.5" x14ac:dyDescent="0.2">
      <c r="A24" s="237"/>
      <c r="B24" s="186" t="s">
        <v>671</v>
      </c>
      <c r="C24" s="237">
        <v>2</v>
      </c>
      <c r="D24" s="237" t="s">
        <v>303</v>
      </c>
      <c r="E24" s="237">
        <v>9</v>
      </c>
      <c r="F24" s="237" t="s">
        <v>669</v>
      </c>
      <c r="G24" s="237" t="s">
        <v>84</v>
      </c>
      <c r="H24" s="356">
        <v>3700</v>
      </c>
      <c r="I24" s="237"/>
      <c r="J24" s="237"/>
      <c r="K24" s="237"/>
    </row>
    <row r="25" spans="1:11" ht="21.75" x14ac:dyDescent="0.2">
      <c r="A25" s="237"/>
      <c r="B25" s="186"/>
      <c r="C25" s="237"/>
      <c r="D25" s="237"/>
      <c r="E25" s="237">
        <v>4</v>
      </c>
      <c r="F25" s="237" t="s">
        <v>670</v>
      </c>
      <c r="G25" s="237" t="s">
        <v>408</v>
      </c>
      <c r="H25" s="356"/>
      <c r="I25" s="237"/>
      <c r="J25" s="237"/>
      <c r="K25" s="237"/>
    </row>
    <row r="26" spans="1:11" ht="43.5" x14ac:dyDescent="0.2">
      <c r="A26" s="354">
        <v>4</v>
      </c>
      <c r="B26" s="353" t="s">
        <v>672</v>
      </c>
      <c r="C26" s="354"/>
      <c r="D26" s="354"/>
      <c r="E26" s="354"/>
      <c r="F26" s="354"/>
      <c r="G26" s="354"/>
      <c r="H26" s="355">
        <f>SUM(H28:H29)</f>
        <v>88500</v>
      </c>
      <c r="I26" s="354" t="s">
        <v>660</v>
      </c>
      <c r="J26" s="354" t="s">
        <v>656</v>
      </c>
      <c r="K26" s="354">
        <v>2</v>
      </c>
    </row>
    <row r="27" spans="1:11" ht="21.75" x14ac:dyDescent="0.2">
      <c r="A27" s="237"/>
      <c r="B27" s="186" t="s">
        <v>59</v>
      </c>
      <c r="C27" s="237"/>
      <c r="D27" s="237"/>
      <c r="E27" s="237"/>
      <c r="F27" s="237"/>
      <c r="G27" s="237"/>
      <c r="H27" s="356"/>
      <c r="I27" s="237"/>
      <c r="J27" s="237"/>
      <c r="K27" s="237"/>
    </row>
    <row r="28" spans="1:11" ht="21.75" x14ac:dyDescent="0.2">
      <c r="A28" s="237"/>
      <c r="B28" s="186" t="s">
        <v>673</v>
      </c>
      <c r="C28" s="356">
        <v>5900</v>
      </c>
      <c r="D28" s="237" t="s">
        <v>102</v>
      </c>
      <c r="E28" s="237" t="s">
        <v>662</v>
      </c>
      <c r="F28" s="237" t="s">
        <v>662</v>
      </c>
      <c r="G28" s="237" t="s">
        <v>515</v>
      </c>
      <c r="H28" s="356">
        <v>29500</v>
      </c>
      <c r="I28" s="237"/>
      <c r="J28" s="237"/>
      <c r="K28" s="237"/>
    </row>
    <row r="29" spans="1:11" ht="21.75" x14ac:dyDescent="0.2">
      <c r="A29" s="237"/>
      <c r="B29" s="186" t="s">
        <v>1211</v>
      </c>
      <c r="C29" s="356">
        <v>11800</v>
      </c>
      <c r="D29" s="237" t="s">
        <v>674</v>
      </c>
      <c r="E29" s="237" t="s">
        <v>662</v>
      </c>
      <c r="F29" s="237" t="s">
        <v>662</v>
      </c>
      <c r="G29" s="237" t="s">
        <v>515</v>
      </c>
      <c r="H29" s="356">
        <v>59000</v>
      </c>
      <c r="I29" s="237"/>
      <c r="J29" s="237"/>
      <c r="K29" s="237"/>
    </row>
    <row r="30" spans="1:11" ht="21.75" x14ac:dyDescent="0.2">
      <c r="A30" s="319"/>
      <c r="B30" s="186" t="s">
        <v>675</v>
      </c>
      <c r="C30" s="186"/>
      <c r="D30" s="186"/>
      <c r="E30" s="186"/>
      <c r="F30" s="186"/>
      <c r="G30" s="186"/>
      <c r="H30" s="186"/>
      <c r="I30" s="186"/>
      <c r="J30" s="186"/>
      <c r="K30" s="186"/>
    </row>
    <row r="31" spans="1:11" ht="21.75" x14ac:dyDescent="0.2">
      <c r="A31" s="354">
        <v>5</v>
      </c>
      <c r="B31" s="353" t="s">
        <v>676</v>
      </c>
      <c r="C31" s="354"/>
      <c r="D31" s="354"/>
      <c r="E31" s="354"/>
      <c r="F31" s="354"/>
      <c r="G31" s="354"/>
      <c r="H31" s="357">
        <f>SUM(H33:H39)</f>
        <v>77250</v>
      </c>
      <c r="I31" s="354" t="s">
        <v>660</v>
      </c>
      <c r="J31" s="354" t="s">
        <v>656</v>
      </c>
      <c r="K31" s="354">
        <v>3</v>
      </c>
    </row>
    <row r="32" spans="1:11" ht="21.75" x14ac:dyDescent="0.2">
      <c r="A32" s="237"/>
      <c r="B32" s="186" t="s">
        <v>59</v>
      </c>
      <c r="C32" s="237"/>
      <c r="D32" s="237"/>
      <c r="E32" s="237"/>
      <c r="F32" s="237"/>
      <c r="G32" s="237"/>
      <c r="H32" s="356"/>
      <c r="I32" s="237"/>
      <c r="J32" s="237"/>
      <c r="K32" s="237"/>
    </row>
    <row r="33" spans="1:11" ht="21.75" x14ac:dyDescent="0.2">
      <c r="A33" s="237"/>
      <c r="B33" s="186" t="s">
        <v>677</v>
      </c>
      <c r="C33" s="237">
        <v>50</v>
      </c>
      <c r="D33" s="237" t="s">
        <v>678</v>
      </c>
      <c r="E33" s="237"/>
      <c r="F33" s="237"/>
      <c r="G33" s="237"/>
      <c r="H33" s="356">
        <v>60000</v>
      </c>
      <c r="I33" s="237"/>
      <c r="J33" s="237"/>
      <c r="K33" s="237"/>
    </row>
    <row r="34" spans="1:11" ht="43.5" x14ac:dyDescent="0.2">
      <c r="A34" s="237"/>
      <c r="B34" s="186" t="s">
        <v>679</v>
      </c>
      <c r="C34" s="237">
        <v>50</v>
      </c>
      <c r="D34" s="237" t="s">
        <v>170</v>
      </c>
      <c r="E34" s="237">
        <v>4</v>
      </c>
      <c r="F34" s="237" t="s">
        <v>680</v>
      </c>
      <c r="G34" s="237" t="s">
        <v>84</v>
      </c>
      <c r="H34" s="356">
        <v>750</v>
      </c>
      <c r="I34" s="237"/>
      <c r="J34" s="237"/>
      <c r="K34" s="237"/>
    </row>
    <row r="35" spans="1:11" ht="21.75" x14ac:dyDescent="0.2">
      <c r="A35" s="237"/>
      <c r="B35" s="186"/>
      <c r="C35" s="237"/>
      <c r="D35" s="237"/>
      <c r="E35" s="237">
        <v>3</v>
      </c>
      <c r="F35" s="237" t="s">
        <v>681</v>
      </c>
      <c r="G35" s="237" t="s">
        <v>362</v>
      </c>
      <c r="H35" s="356"/>
      <c r="I35" s="237"/>
      <c r="J35" s="237"/>
      <c r="K35" s="237"/>
    </row>
    <row r="36" spans="1:11" ht="21.75" x14ac:dyDescent="0.2">
      <c r="A36" s="237"/>
      <c r="B36" s="186"/>
      <c r="C36" s="237"/>
      <c r="D36" s="237"/>
      <c r="E36" s="237">
        <v>1</v>
      </c>
      <c r="F36" s="237" t="s">
        <v>682</v>
      </c>
      <c r="G36" s="237" t="s">
        <v>372</v>
      </c>
      <c r="H36" s="356"/>
      <c r="I36" s="237"/>
      <c r="J36" s="237"/>
      <c r="K36" s="237"/>
    </row>
    <row r="37" spans="1:11" ht="21.75" x14ac:dyDescent="0.2">
      <c r="A37" s="237"/>
      <c r="B37" s="186" t="s">
        <v>683</v>
      </c>
      <c r="C37" s="237">
        <v>550</v>
      </c>
      <c r="D37" s="237" t="s">
        <v>678</v>
      </c>
      <c r="E37" s="237"/>
      <c r="F37" s="237"/>
      <c r="G37" s="237"/>
      <c r="H37" s="356">
        <v>0</v>
      </c>
      <c r="I37" s="237"/>
      <c r="J37" s="237"/>
      <c r="K37" s="237"/>
    </row>
    <row r="38" spans="1:11" ht="21.75" x14ac:dyDescent="0.2">
      <c r="A38" s="237"/>
      <c r="B38" s="186" t="s">
        <v>684</v>
      </c>
      <c r="C38" s="356">
        <v>1100</v>
      </c>
      <c r="D38" s="237" t="s">
        <v>170</v>
      </c>
      <c r="E38" s="237">
        <v>8</v>
      </c>
      <c r="F38" s="237" t="s">
        <v>685</v>
      </c>
      <c r="G38" s="237" t="s">
        <v>376</v>
      </c>
      <c r="H38" s="356">
        <v>16500</v>
      </c>
      <c r="I38" s="237"/>
      <c r="J38" s="237"/>
      <c r="K38" s="237"/>
    </row>
    <row r="39" spans="1:11" ht="21.75" x14ac:dyDescent="0.2">
      <c r="A39" s="237"/>
      <c r="B39" s="186"/>
      <c r="C39" s="356"/>
      <c r="D39" s="237"/>
      <c r="E39" s="237">
        <v>3</v>
      </c>
      <c r="F39" s="237" t="s">
        <v>686</v>
      </c>
      <c r="G39" s="237" t="s">
        <v>376</v>
      </c>
      <c r="H39" s="356"/>
      <c r="I39" s="237"/>
      <c r="J39" s="237"/>
      <c r="K39" s="237"/>
    </row>
    <row r="40" spans="1:11" ht="21.75" x14ac:dyDescent="0.2">
      <c r="A40" s="237"/>
      <c r="B40" s="186"/>
      <c r="C40" s="356"/>
      <c r="D40" s="237"/>
      <c r="E40" s="237">
        <v>3</v>
      </c>
      <c r="F40" s="237" t="s">
        <v>376</v>
      </c>
      <c r="G40" s="237" t="s">
        <v>376</v>
      </c>
      <c r="H40" s="356"/>
      <c r="I40" s="237"/>
      <c r="J40" s="237"/>
      <c r="K40" s="237"/>
    </row>
    <row r="41" spans="1:11" ht="21.75" x14ac:dyDescent="0.2">
      <c r="A41" s="237"/>
      <c r="B41" s="186"/>
      <c r="C41" s="356"/>
      <c r="D41" s="237"/>
      <c r="E41" s="237">
        <v>5</v>
      </c>
      <c r="F41" s="237" t="s">
        <v>687</v>
      </c>
      <c r="G41" s="237" t="s">
        <v>25</v>
      </c>
      <c r="H41" s="356"/>
      <c r="I41" s="237"/>
      <c r="J41" s="237"/>
      <c r="K41" s="237"/>
    </row>
    <row r="42" spans="1:11" ht="21.75" x14ac:dyDescent="0.2">
      <c r="A42" s="237"/>
      <c r="B42" s="186"/>
      <c r="C42" s="356"/>
      <c r="D42" s="237"/>
      <c r="E42" s="237">
        <v>4</v>
      </c>
      <c r="F42" s="237" t="s">
        <v>120</v>
      </c>
      <c r="G42" s="237" t="s">
        <v>25</v>
      </c>
      <c r="H42" s="356"/>
      <c r="I42" s="237"/>
      <c r="J42" s="237"/>
      <c r="K42" s="237"/>
    </row>
    <row r="43" spans="1:11" ht="21.75" x14ac:dyDescent="0.2">
      <c r="A43" s="237"/>
      <c r="B43" s="186"/>
      <c r="C43" s="356"/>
      <c r="D43" s="237"/>
      <c r="E43" s="237">
        <v>5</v>
      </c>
      <c r="F43" s="237" t="s">
        <v>688</v>
      </c>
      <c r="G43" s="237" t="s">
        <v>25</v>
      </c>
      <c r="H43" s="356"/>
      <c r="I43" s="237"/>
      <c r="J43" s="237"/>
      <c r="K43" s="237"/>
    </row>
    <row r="44" spans="1:11" ht="21.75" x14ac:dyDescent="0.2">
      <c r="A44" s="237"/>
      <c r="B44" s="186"/>
      <c r="C44" s="356"/>
      <c r="D44" s="237"/>
      <c r="E44" s="237">
        <v>9</v>
      </c>
      <c r="F44" s="237" t="s">
        <v>658</v>
      </c>
      <c r="G44" s="237" t="s">
        <v>25</v>
      </c>
      <c r="H44" s="356"/>
      <c r="I44" s="237"/>
      <c r="J44" s="237"/>
      <c r="K44" s="237"/>
    </row>
    <row r="45" spans="1:11" ht="21.75" x14ac:dyDescent="0.2">
      <c r="A45" s="237"/>
      <c r="B45" s="186"/>
      <c r="C45" s="356"/>
      <c r="D45" s="237"/>
      <c r="E45" s="237">
        <v>3</v>
      </c>
      <c r="F45" s="237" t="s">
        <v>689</v>
      </c>
      <c r="G45" s="237" t="s">
        <v>690</v>
      </c>
      <c r="H45" s="356"/>
      <c r="I45" s="237"/>
      <c r="J45" s="237"/>
      <c r="K45" s="237"/>
    </row>
    <row r="46" spans="1:11" ht="21.75" x14ac:dyDescent="0.2">
      <c r="A46" s="237"/>
      <c r="B46" s="186"/>
      <c r="C46" s="356"/>
      <c r="D46" s="237"/>
      <c r="E46" s="237">
        <v>3</v>
      </c>
      <c r="F46" s="237" t="s">
        <v>691</v>
      </c>
      <c r="G46" s="237" t="s">
        <v>690</v>
      </c>
      <c r="H46" s="356"/>
      <c r="I46" s="237"/>
      <c r="J46" s="237"/>
      <c r="K46" s="237"/>
    </row>
    <row r="47" spans="1:11" ht="21.75" x14ac:dyDescent="0.2">
      <c r="A47" s="237"/>
      <c r="B47" s="186"/>
      <c r="C47" s="356"/>
      <c r="D47" s="237"/>
      <c r="E47" s="237">
        <v>3</v>
      </c>
      <c r="F47" s="237" t="s">
        <v>692</v>
      </c>
      <c r="G47" s="237" t="s">
        <v>690</v>
      </c>
      <c r="H47" s="356"/>
      <c r="I47" s="237"/>
      <c r="J47" s="237"/>
      <c r="K47" s="237"/>
    </row>
    <row r="48" spans="1:11" ht="21.75" x14ac:dyDescent="0.2">
      <c r="A48" s="237"/>
      <c r="B48" s="186"/>
      <c r="C48" s="356"/>
      <c r="D48" s="237"/>
      <c r="E48" s="237" t="s">
        <v>693</v>
      </c>
      <c r="F48" s="237" t="s">
        <v>83</v>
      </c>
      <c r="G48" s="237" t="s">
        <v>84</v>
      </c>
      <c r="H48" s="356"/>
      <c r="I48" s="237"/>
      <c r="J48" s="237"/>
      <c r="K48" s="237"/>
    </row>
    <row r="49" spans="1:11" ht="21.75" x14ac:dyDescent="0.2">
      <c r="A49" s="237"/>
      <c r="B49" s="186"/>
      <c r="C49" s="356"/>
      <c r="D49" s="237"/>
      <c r="E49" s="237">
        <v>5</v>
      </c>
      <c r="F49" s="237" t="s">
        <v>694</v>
      </c>
      <c r="G49" s="237" t="s">
        <v>84</v>
      </c>
      <c r="H49" s="356"/>
      <c r="I49" s="237"/>
      <c r="J49" s="237"/>
      <c r="K49" s="237"/>
    </row>
    <row r="50" spans="1:11" ht="21.75" x14ac:dyDescent="0.2">
      <c r="A50" s="237"/>
      <c r="B50" s="186"/>
      <c r="C50" s="356"/>
      <c r="D50" s="237"/>
      <c r="E50" s="237">
        <v>9</v>
      </c>
      <c r="F50" s="237" t="s">
        <v>669</v>
      </c>
      <c r="G50" s="237" t="s">
        <v>84</v>
      </c>
      <c r="H50" s="356"/>
      <c r="I50" s="237"/>
      <c r="J50" s="237"/>
      <c r="K50" s="237"/>
    </row>
    <row r="51" spans="1:11" ht="21.75" x14ac:dyDescent="0.2">
      <c r="A51" s="237"/>
      <c r="B51" s="186"/>
      <c r="C51" s="356"/>
      <c r="D51" s="237"/>
      <c r="E51" s="237">
        <v>5</v>
      </c>
      <c r="F51" s="237" t="s">
        <v>695</v>
      </c>
      <c r="G51" s="237" t="s">
        <v>362</v>
      </c>
      <c r="H51" s="356"/>
      <c r="I51" s="237"/>
      <c r="J51" s="237"/>
      <c r="K51" s="237"/>
    </row>
    <row r="52" spans="1:11" ht="43.5" x14ac:dyDescent="0.2">
      <c r="A52" s="237"/>
      <c r="B52" s="186"/>
      <c r="C52" s="356"/>
      <c r="D52" s="237"/>
      <c r="E52" s="237">
        <v>4</v>
      </c>
      <c r="F52" s="237" t="s">
        <v>696</v>
      </c>
      <c r="G52" s="237" t="s">
        <v>362</v>
      </c>
      <c r="H52" s="356"/>
      <c r="I52" s="237"/>
      <c r="J52" s="237"/>
      <c r="K52" s="237"/>
    </row>
    <row r="53" spans="1:11" ht="21.75" x14ac:dyDescent="0.2">
      <c r="A53" s="237"/>
      <c r="B53" s="186"/>
      <c r="C53" s="356"/>
      <c r="D53" s="237"/>
      <c r="E53" s="237">
        <v>6</v>
      </c>
      <c r="F53" s="237" t="s">
        <v>697</v>
      </c>
      <c r="G53" s="237" t="s">
        <v>408</v>
      </c>
      <c r="H53" s="356"/>
      <c r="I53" s="237"/>
      <c r="J53" s="237"/>
      <c r="K53" s="237"/>
    </row>
    <row r="54" spans="1:11" ht="21.75" x14ac:dyDescent="0.2">
      <c r="A54" s="237"/>
      <c r="B54" s="186"/>
      <c r="C54" s="356"/>
      <c r="D54" s="237"/>
      <c r="E54" s="237">
        <v>1</v>
      </c>
      <c r="F54" s="237" t="s">
        <v>698</v>
      </c>
      <c r="G54" s="237" t="s">
        <v>408</v>
      </c>
      <c r="H54" s="356"/>
      <c r="I54" s="237"/>
      <c r="J54" s="237"/>
      <c r="K54" s="237"/>
    </row>
    <row r="55" spans="1:11" ht="21.75" x14ac:dyDescent="0.2">
      <c r="A55" s="237"/>
      <c r="B55" s="186"/>
      <c r="C55" s="356"/>
      <c r="D55" s="237"/>
      <c r="E55" s="237" t="s">
        <v>699</v>
      </c>
      <c r="F55" s="237" t="s">
        <v>412</v>
      </c>
      <c r="G55" s="237" t="s">
        <v>412</v>
      </c>
      <c r="H55" s="356"/>
      <c r="I55" s="237"/>
      <c r="J55" s="237"/>
      <c r="K55" s="237"/>
    </row>
    <row r="56" spans="1:11" ht="43.5" x14ac:dyDescent="0.2">
      <c r="A56" s="354">
        <v>6</v>
      </c>
      <c r="B56" s="353" t="s">
        <v>700</v>
      </c>
      <c r="C56" s="354"/>
      <c r="D56" s="354"/>
      <c r="E56" s="354"/>
      <c r="F56" s="354"/>
      <c r="G56" s="354"/>
      <c r="H56" s="355">
        <f>SUM(H58:H62)</f>
        <v>3286730</v>
      </c>
      <c r="I56" s="354" t="s">
        <v>660</v>
      </c>
      <c r="J56" s="354" t="s">
        <v>656</v>
      </c>
      <c r="K56" s="354">
        <v>3</v>
      </c>
    </row>
    <row r="57" spans="1:11" ht="21.75" x14ac:dyDescent="0.2">
      <c r="A57" s="237"/>
      <c r="B57" s="186" t="s">
        <v>59</v>
      </c>
      <c r="C57" s="237"/>
      <c r="D57" s="237"/>
      <c r="E57" s="237"/>
      <c r="F57" s="237"/>
      <c r="G57" s="237"/>
      <c r="H57" s="356"/>
      <c r="I57" s="237"/>
      <c r="J57" s="237"/>
      <c r="K57" s="237"/>
    </row>
    <row r="58" spans="1:11" ht="21.75" x14ac:dyDescent="0.2">
      <c r="A58" s="237"/>
      <c r="B58" s="186" t="s">
        <v>701</v>
      </c>
      <c r="C58" s="356">
        <v>2130000</v>
      </c>
      <c r="D58" s="237" t="s">
        <v>702</v>
      </c>
      <c r="E58" s="237">
        <v>7</v>
      </c>
      <c r="F58" s="237" t="s">
        <v>703</v>
      </c>
      <c r="G58" s="237" t="s">
        <v>376</v>
      </c>
      <c r="H58" s="356">
        <v>2556000</v>
      </c>
      <c r="I58" s="237"/>
      <c r="J58" s="237"/>
      <c r="K58" s="237"/>
    </row>
    <row r="59" spans="1:11" ht="21.75" x14ac:dyDescent="0.2">
      <c r="A59" s="237"/>
      <c r="B59" s="186"/>
      <c r="C59" s="356"/>
      <c r="D59" s="237"/>
      <c r="E59" s="237">
        <v>3</v>
      </c>
      <c r="F59" s="237" t="s">
        <v>697</v>
      </c>
      <c r="G59" s="237" t="s">
        <v>408</v>
      </c>
      <c r="H59" s="356"/>
      <c r="I59" s="237"/>
      <c r="J59" s="237"/>
      <c r="K59" s="237"/>
    </row>
    <row r="60" spans="1:11" ht="43.5" x14ac:dyDescent="0.2">
      <c r="A60" s="237"/>
      <c r="B60" s="186"/>
      <c r="C60" s="356"/>
      <c r="D60" s="237"/>
      <c r="E60" s="237" t="s">
        <v>704</v>
      </c>
      <c r="F60" s="237" t="s">
        <v>705</v>
      </c>
      <c r="G60" s="237" t="s">
        <v>706</v>
      </c>
      <c r="H60" s="356"/>
      <c r="I60" s="237"/>
      <c r="J60" s="237"/>
      <c r="K60" s="237"/>
    </row>
    <row r="61" spans="1:11" ht="21.75" x14ac:dyDescent="0.2">
      <c r="A61" s="237"/>
      <c r="B61" s="186" t="s">
        <v>707</v>
      </c>
      <c r="C61" s="237"/>
      <c r="D61" s="237"/>
      <c r="E61" s="237" t="s">
        <v>662</v>
      </c>
      <c r="F61" s="237" t="s">
        <v>662</v>
      </c>
      <c r="G61" s="237" t="s">
        <v>515</v>
      </c>
      <c r="H61" s="356"/>
      <c r="I61" s="237"/>
      <c r="J61" s="237"/>
      <c r="K61" s="237"/>
    </row>
    <row r="62" spans="1:11" ht="21.75" x14ac:dyDescent="0.2">
      <c r="A62" s="237"/>
      <c r="B62" s="186" t="s">
        <v>708</v>
      </c>
      <c r="C62" s="356">
        <v>1001000</v>
      </c>
      <c r="D62" s="237" t="s">
        <v>702</v>
      </c>
      <c r="E62" s="237">
        <v>3</v>
      </c>
      <c r="F62" s="237" t="s">
        <v>697</v>
      </c>
      <c r="G62" s="237" t="s">
        <v>408</v>
      </c>
      <c r="H62" s="356">
        <v>730730</v>
      </c>
      <c r="I62" s="237"/>
      <c r="J62" s="237"/>
      <c r="K62" s="237"/>
    </row>
    <row r="63" spans="1:11" ht="21.75" x14ac:dyDescent="0.2">
      <c r="A63" s="237"/>
      <c r="B63" s="186" t="s">
        <v>709</v>
      </c>
      <c r="C63" s="237"/>
      <c r="D63" s="237"/>
      <c r="E63" s="237" t="s">
        <v>662</v>
      </c>
      <c r="F63" s="237" t="s">
        <v>662</v>
      </c>
      <c r="G63" s="237" t="s">
        <v>515</v>
      </c>
      <c r="H63" s="356"/>
      <c r="I63" s="237"/>
      <c r="J63" s="237"/>
      <c r="K63" s="237"/>
    </row>
    <row r="64" spans="1:11" ht="43.5" x14ac:dyDescent="0.2">
      <c r="A64" s="354">
        <v>7</v>
      </c>
      <c r="B64" s="353" t="s">
        <v>710</v>
      </c>
      <c r="C64" s="354"/>
      <c r="D64" s="354"/>
      <c r="E64" s="354"/>
      <c r="F64" s="354"/>
      <c r="G64" s="354"/>
      <c r="H64" s="355">
        <v>2147000</v>
      </c>
      <c r="I64" s="354" t="s">
        <v>660</v>
      </c>
      <c r="J64" s="354" t="s">
        <v>656</v>
      </c>
      <c r="K64" s="354">
        <v>3</v>
      </c>
    </row>
    <row r="65" spans="1:11" ht="21.75" x14ac:dyDescent="0.2">
      <c r="A65" s="237"/>
      <c r="B65" s="186" t="s">
        <v>59</v>
      </c>
      <c r="C65" s="237"/>
      <c r="D65" s="237"/>
      <c r="E65" s="237"/>
      <c r="F65" s="237"/>
      <c r="G65" s="237"/>
      <c r="H65" s="356"/>
      <c r="I65" s="237"/>
      <c r="J65" s="237"/>
      <c r="K65" s="237"/>
    </row>
    <row r="66" spans="1:11" ht="43.5" x14ac:dyDescent="0.2">
      <c r="A66" s="237"/>
      <c r="B66" s="186" t="s">
        <v>711</v>
      </c>
      <c r="C66" s="356">
        <v>1000</v>
      </c>
      <c r="D66" s="237" t="s">
        <v>170</v>
      </c>
      <c r="E66" s="237" t="s">
        <v>662</v>
      </c>
      <c r="F66" s="237" t="s">
        <v>695</v>
      </c>
      <c r="G66" s="237" t="s">
        <v>362</v>
      </c>
      <c r="H66" s="356"/>
      <c r="I66" s="237"/>
      <c r="J66" s="237"/>
      <c r="K66" s="237"/>
    </row>
    <row r="67" spans="1:11" ht="21.75" x14ac:dyDescent="0.2">
      <c r="A67" s="237"/>
      <c r="B67" s="186"/>
      <c r="C67" s="237"/>
      <c r="D67" s="237"/>
      <c r="E67" s="237" t="s">
        <v>662</v>
      </c>
      <c r="F67" s="237" t="s">
        <v>712</v>
      </c>
      <c r="G67" s="237" t="s">
        <v>412</v>
      </c>
      <c r="H67" s="356"/>
      <c r="I67" s="237"/>
      <c r="J67" s="237"/>
      <c r="K67" s="237"/>
    </row>
    <row r="68" spans="1:11" ht="43.5" x14ac:dyDescent="0.2">
      <c r="A68" s="354">
        <v>8</v>
      </c>
      <c r="B68" s="353" t="s">
        <v>713</v>
      </c>
      <c r="C68" s="354"/>
      <c r="D68" s="354"/>
      <c r="E68" s="354"/>
      <c r="F68" s="354"/>
      <c r="G68" s="354"/>
      <c r="H68" s="355">
        <v>704000</v>
      </c>
      <c r="I68" s="354" t="s">
        <v>660</v>
      </c>
      <c r="J68" s="354" t="s">
        <v>656</v>
      </c>
      <c r="K68" s="354">
        <v>3</v>
      </c>
    </row>
    <row r="69" spans="1:11" ht="21.75" x14ac:dyDescent="0.2">
      <c r="A69" s="237"/>
      <c r="B69" s="186" t="s">
        <v>59</v>
      </c>
      <c r="C69" s="237"/>
      <c r="D69" s="237"/>
      <c r="E69" s="237"/>
      <c r="F69" s="237"/>
      <c r="G69" s="237"/>
      <c r="H69" s="356"/>
      <c r="I69" s="237"/>
      <c r="J69" s="237"/>
      <c r="K69" s="237"/>
    </row>
    <row r="70" spans="1:11" ht="43.5" x14ac:dyDescent="0.2">
      <c r="A70" s="237"/>
      <c r="B70" s="186" t="s">
        <v>714</v>
      </c>
      <c r="C70" s="237">
        <v>220</v>
      </c>
      <c r="D70" s="237" t="s">
        <v>170</v>
      </c>
      <c r="E70" s="237" t="s">
        <v>662</v>
      </c>
      <c r="F70" s="237" t="s">
        <v>662</v>
      </c>
      <c r="G70" s="237" t="s">
        <v>412</v>
      </c>
      <c r="H70" s="356"/>
      <c r="I70" s="237"/>
      <c r="J70" s="237"/>
      <c r="K70" s="237"/>
    </row>
    <row r="71" spans="1:11" ht="43.5" x14ac:dyDescent="0.2">
      <c r="A71" s="354">
        <v>9</v>
      </c>
      <c r="B71" s="353" t="s">
        <v>715</v>
      </c>
      <c r="C71" s="354"/>
      <c r="D71" s="354"/>
      <c r="E71" s="354"/>
      <c r="F71" s="354"/>
      <c r="G71" s="354"/>
      <c r="H71" s="355">
        <f>SUM(H73:H76)</f>
        <v>742300</v>
      </c>
      <c r="I71" s="354" t="s">
        <v>660</v>
      </c>
      <c r="J71" s="354" t="s">
        <v>656</v>
      </c>
      <c r="K71" s="354">
        <v>3</v>
      </c>
    </row>
    <row r="72" spans="1:11" ht="21.75" x14ac:dyDescent="0.2">
      <c r="A72" s="237"/>
      <c r="B72" s="186" t="s">
        <v>59</v>
      </c>
      <c r="C72" s="237"/>
      <c r="D72" s="237"/>
      <c r="E72" s="237"/>
      <c r="F72" s="237"/>
      <c r="G72" s="237"/>
      <c r="H72" s="356"/>
      <c r="I72" s="237"/>
      <c r="J72" s="237"/>
      <c r="K72" s="237"/>
    </row>
    <row r="73" spans="1:11" ht="21.75" x14ac:dyDescent="0.2">
      <c r="A73" s="237"/>
      <c r="B73" s="186" t="s">
        <v>716</v>
      </c>
      <c r="C73" s="237">
        <v>10</v>
      </c>
      <c r="D73" s="237" t="s">
        <v>678</v>
      </c>
      <c r="E73" s="237"/>
      <c r="F73" s="237"/>
      <c r="G73" s="237"/>
      <c r="H73" s="356">
        <v>297500</v>
      </c>
      <c r="I73" s="237"/>
      <c r="J73" s="237"/>
      <c r="K73" s="237"/>
    </row>
    <row r="74" spans="1:11" ht="21.75" x14ac:dyDescent="0.2">
      <c r="A74" s="237"/>
      <c r="B74" s="186" t="s">
        <v>717</v>
      </c>
      <c r="C74" s="356">
        <v>2000</v>
      </c>
      <c r="D74" s="237" t="s">
        <v>170</v>
      </c>
      <c r="E74" s="237" t="s">
        <v>662</v>
      </c>
      <c r="F74" s="237" t="s">
        <v>662</v>
      </c>
      <c r="G74" s="237" t="s">
        <v>515</v>
      </c>
      <c r="H74" s="356">
        <v>30000</v>
      </c>
      <c r="I74" s="237"/>
      <c r="J74" s="237"/>
      <c r="K74" s="237"/>
    </row>
    <row r="75" spans="1:11" ht="21.75" x14ac:dyDescent="0.2">
      <c r="A75" s="237"/>
      <c r="B75" s="186" t="s">
        <v>718</v>
      </c>
      <c r="C75" s="237">
        <v>110</v>
      </c>
      <c r="D75" s="237" t="s">
        <v>678</v>
      </c>
      <c r="E75" s="237" t="s">
        <v>662</v>
      </c>
      <c r="F75" s="237" t="s">
        <v>662</v>
      </c>
      <c r="G75" s="237" t="s">
        <v>515</v>
      </c>
      <c r="H75" s="356">
        <v>374000</v>
      </c>
      <c r="I75" s="237"/>
      <c r="J75" s="237"/>
      <c r="K75" s="237"/>
    </row>
    <row r="76" spans="1:11" ht="43.5" x14ac:dyDescent="0.2">
      <c r="A76" s="237"/>
      <c r="B76" s="186" t="s">
        <v>719</v>
      </c>
      <c r="C76" s="237">
        <v>120</v>
      </c>
      <c r="D76" s="237" t="s">
        <v>170</v>
      </c>
      <c r="E76" s="237" t="s">
        <v>662</v>
      </c>
      <c r="F76" s="237" t="s">
        <v>662</v>
      </c>
      <c r="G76" s="237" t="s">
        <v>412</v>
      </c>
      <c r="H76" s="356">
        <v>40800</v>
      </c>
      <c r="I76" s="237"/>
      <c r="J76" s="237"/>
      <c r="K76" s="237"/>
    </row>
    <row r="77" spans="1:11" ht="65.25" x14ac:dyDescent="0.2">
      <c r="A77" s="354">
        <v>10</v>
      </c>
      <c r="B77" s="353" t="s">
        <v>720</v>
      </c>
      <c r="C77" s="354"/>
      <c r="D77" s="354"/>
      <c r="E77" s="354"/>
      <c r="F77" s="354"/>
      <c r="G77" s="354"/>
      <c r="H77" s="355">
        <f>+H79</f>
        <v>8000</v>
      </c>
      <c r="I77" s="354" t="s">
        <v>660</v>
      </c>
      <c r="J77" s="354" t="s">
        <v>656</v>
      </c>
      <c r="K77" s="354">
        <v>1</v>
      </c>
    </row>
    <row r="78" spans="1:11" ht="21.75" x14ac:dyDescent="0.2">
      <c r="A78" s="237"/>
      <c r="B78" s="186" t="s">
        <v>59</v>
      </c>
      <c r="C78" s="237"/>
      <c r="D78" s="237"/>
      <c r="E78" s="237"/>
      <c r="F78" s="237"/>
      <c r="G78" s="237"/>
      <c r="H78" s="356"/>
      <c r="I78" s="237"/>
      <c r="J78" s="237"/>
      <c r="K78" s="237"/>
    </row>
    <row r="79" spans="1:11" ht="21.75" x14ac:dyDescent="0.2">
      <c r="A79" s="237"/>
      <c r="B79" s="186" t="s">
        <v>721</v>
      </c>
      <c r="C79" s="237">
        <v>4</v>
      </c>
      <c r="D79" s="237" t="s">
        <v>102</v>
      </c>
      <c r="E79" s="237" t="s">
        <v>662</v>
      </c>
      <c r="F79" s="237" t="s">
        <v>662</v>
      </c>
      <c r="G79" s="237" t="s">
        <v>408</v>
      </c>
      <c r="H79" s="356">
        <v>8000</v>
      </c>
      <c r="I79" s="237"/>
      <c r="J79" s="237"/>
      <c r="K79" s="237"/>
    </row>
    <row r="80" spans="1:11" ht="43.5" x14ac:dyDescent="0.2">
      <c r="A80" s="354">
        <v>11</v>
      </c>
      <c r="B80" s="353" t="s">
        <v>722</v>
      </c>
      <c r="C80" s="354"/>
      <c r="D80" s="354"/>
      <c r="E80" s="354"/>
      <c r="F80" s="354"/>
      <c r="G80" s="354"/>
      <c r="H80" s="355">
        <f>SUM(H82)</f>
        <v>1318400</v>
      </c>
      <c r="I80" s="354" t="s">
        <v>660</v>
      </c>
      <c r="J80" s="354" t="s">
        <v>656</v>
      </c>
      <c r="K80" s="354">
        <v>3</v>
      </c>
    </row>
    <row r="81" spans="1:11" ht="21.75" x14ac:dyDescent="0.2">
      <c r="A81" s="237"/>
      <c r="B81" s="186" t="s">
        <v>59</v>
      </c>
      <c r="C81" s="237"/>
      <c r="D81" s="237"/>
      <c r="E81" s="237"/>
      <c r="F81" s="237"/>
      <c r="G81" s="237"/>
      <c r="H81" s="356"/>
      <c r="I81" s="237"/>
      <c r="J81" s="237"/>
      <c r="K81" s="237"/>
    </row>
    <row r="82" spans="1:11" ht="43.5" x14ac:dyDescent="0.2">
      <c r="A82" s="237"/>
      <c r="B82" s="186" t="s">
        <v>723</v>
      </c>
      <c r="C82" s="237">
        <v>66</v>
      </c>
      <c r="D82" s="237" t="s">
        <v>724</v>
      </c>
      <c r="E82" s="237">
        <v>1</v>
      </c>
      <c r="F82" s="237" t="s">
        <v>691</v>
      </c>
      <c r="G82" s="237" t="s">
        <v>690</v>
      </c>
      <c r="H82" s="356">
        <v>1318400</v>
      </c>
      <c r="I82" s="237"/>
      <c r="J82" s="237"/>
      <c r="K82" s="237"/>
    </row>
    <row r="83" spans="1:11" ht="21.75" x14ac:dyDescent="0.2">
      <c r="A83" s="237"/>
      <c r="B83" s="186"/>
      <c r="C83" s="237"/>
      <c r="D83" s="237"/>
      <c r="E83" s="237">
        <v>1</v>
      </c>
      <c r="F83" s="237" t="s">
        <v>689</v>
      </c>
      <c r="G83" s="237" t="s">
        <v>690</v>
      </c>
      <c r="H83" s="356"/>
      <c r="I83" s="237"/>
      <c r="J83" s="237"/>
      <c r="K83" s="237"/>
    </row>
    <row r="84" spans="1:11" ht="21.75" x14ac:dyDescent="0.2">
      <c r="A84" s="237"/>
      <c r="B84" s="186"/>
      <c r="C84" s="237"/>
      <c r="D84" s="237"/>
      <c r="E84" s="237">
        <v>2</v>
      </c>
      <c r="F84" s="237" t="s">
        <v>376</v>
      </c>
      <c r="G84" s="237" t="s">
        <v>376</v>
      </c>
      <c r="H84" s="356"/>
      <c r="I84" s="237"/>
      <c r="J84" s="237"/>
      <c r="K84" s="237"/>
    </row>
    <row r="85" spans="1:11" ht="21.75" x14ac:dyDescent="0.2">
      <c r="A85" s="237"/>
      <c r="B85" s="186"/>
      <c r="C85" s="237"/>
      <c r="D85" s="237"/>
      <c r="E85" s="237">
        <v>5</v>
      </c>
      <c r="F85" s="237" t="s">
        <v>725</v>
      </c>
      <c r="G85" s="237" t="s">
        <v>376</v>
      </c>
      <c r="H85" s="356"/>
      <c r="I85" s="237"/>
      <c r="J85" s="237"/>
      <c r="K85" s="237"/>
    </row>
    <row r="86" spans="1:11" ht="21.75" x14ac:dyDescent="0.2">
      <c r="A86" s="237"/>
      <c r="B86" s="186"/>
      <c r="C86" s="237"/>
      <c r="D86" s="237"/>
      <c r="E86" s="237">
        <v>5</v>
      </c>
      <c r="F86" s="237" t="s">
        <v>685</v>
      </c>
      <c r="G86" s="237" t="s">
        <v>376</v>
      </c>
      <c r="H86" s="356"/>
      <c r="I86" s="237"/>
      <c r="J86" s="237"/>
      <c r="K86" s="237"/>
    </row>
    <row r="87" spans="1:11" ht="21.75" x14ac:dyDescent="0.2">
      <c r="A87" s="237"/>
      <c r="B87" s="186"/>
      <c r="C87" s="237"/>
      <c r="D87" s="237"/>
      <c r="E87" s="237">
        <v>1</v>
      </c>
      <c r="F87" s="237" t="s">
        <v>726</v>
      </c>
      <c r="G87" s="237" t="s">
        <v>376</v>
      </c>
      <c r="H87" s="356"/>
      <c r="I87" s="237"/>
      <c r="J87" s="237"/>
      <c r="K87" s="237"/>
    </row>
    <row r="88" spans="1:11" ht="21.75" x14ac:dyDescent="0.2">
      <c r="A88" s="237"/>
      <c r="B88" s="186"/>
      <c r="C88" s="237"/>
      <c r="D88" s="237"/>
      <c r="E88" s="237">
        <v>5</v>
      </c>
      <c r="F88" s="237" t="s">
        <v>658</v>
      </c>
      <c r="G88" s="237" t="s">
        <v>121</v>
      </c>
      <c r="H88" s="356"/>
      <c r="I88" s="237"/>
      <c r="J88" s="237"/>
      <c r="K88" s="237"/>
    </row>
    <row r="89" spans="1:11" ht="21.75" x14ac:dyDescent="0.2">
      <c r="A89" s="237"/>
      <c r="B89" s="186"/>
      <c r="C89" s="237"/>
      <c r="D89" s="237"/>
      <c r="E89" s="237">
        <v>1</v>
      </c>
      <c r="F89" s="237" t="s">
        <v>688</v>
      </c>
      <c r="G89" s="237" t="s">
        <v>121</v>
      </c>
      <c r="H89" s="356"/>
      <c r="I89" s="237"/>
      <c r="J89" s="237"/>
      <c r="K89" s="237"/>
    </row>
    <row r="90" spans="1:11" ht="21.75" x14ac:dyDescent="0.2">
      <c r="A90" s="237"/>
      <c r="B90" s="186"/>
      <c r="C90" s="237"/>
      <c r="D90" s="237"/>
      <c r="E90" s="237">
        <v>1</v>
      </c>
      <c r="F90" s="237" t="s">
        <v>120</v>
      </c>
      <c r="G90" s="237" t="s">
        <v>121</v>
      </c>
      <c r="H90" s="356"/>
      <c r="I90" s="237"/>
      <c r="J90" s="237"/>
      <c r="K90" s="237"/>
    </row>
    <row r="91" spans="1:11" ht="21.75" x14ac:dyDescent="0.2">
      <c r="A91" s="237"/>
      <c r="B91" s="186"/>
      <c r="C91" s="237"/>
      <c r="D91" s="237"/>
      <c r="E91" s="237">
        <v>2</v>
      </c>
      <c r="F91" s="237" t="s">
        <v>727</v>
      </c>
      <c r="G91" s="237" t="s">
        <v>362</v>
      </c>
      <c r="H91" s="356"/>
      <c r="I91" s="237"/>
      <c r="J91" s="237"/>
      <c r="K91" s="237"/>
    </row>
    <row r="92" spans="1:11" ht="21.75" x14ac:dyDescent="0.2">
      <c r="A92" s="237"/>
      <c r="B92" s="186"/>
      <c r="C92" s="237"/>
      <c r="D92" s="237"/>
      <c r="E92" s="237">
        <v>3</v>
      </c>
      <c r="F92" s="237" t="s">
        <v>342</v>
      </c>
      <c r="G92" s="237" t="s">
        <v>362</v>
      </c>
      <c r="H92" s="356"/>
      <c r="I92" s="237"/>
      <c r="J92" s="237"/>
      <c r="K92" s="237"/>
    </row>
    <row r="93" spans="1:11" ht="21.75" x14ac:dyDescent="0.2">
      <c r="A93" s="237"/>
      <c r="B93" s="186"/>
      <c r="C93" s="237"/>
      <c r="D93" s="237"/>
      <c r="E93" s="237">
        <v>3</v>
      </c>
      <c r="F93" s="237" t="s">
        <v>728</v>
      </c>
      <c r="G93" s="237" t="s">
        <v>362</v>
      </c>
      <c r="H93" s="356"/>
      <c r="I93" s="237"/>
      <c r="J93" s="237"/>
      <c r="K93" s="237"/>
    </row>
    <row r="94" spans="1:11" ht="21.75" x14ac:dyDescent="0.2">
      <c r="A94" s="237"/>
      <c r="B94" s="186"/>
      <c r="C94" s="237"/>
      <c r="D94" s="237"/>
      <c r="E94" s="237">
        <v>1</v>
      </c>
      <c r="F94" s="237" t="s">
        <v>729</v>
      </c>
      <c r="G94" s="237" t="s">
        <v>84</v>
      </c>
      <c r="H94" s="356"/>
      <c r="I94" s="237"/>
      <c r="J94" s="237"/>
      <c r="K94" s="237"/>
    </row>
    <row r="95" spans="1:11" ht="21.75" x14ac:dyDescent="0.2">
      <c r="A95" s="237"/>
      <c r="B95" s="186"/>
      <c r="C95" s="237"/>
      <c r="D95" s="237"/>
      <c r="E95" s="237">
        <v>1</v>
      </c>
      <c r="F95" s="237" t="s">
        <v>83</v>
      </c>
      <c r="G95" s="237" t="s">
        <v>84</v>
      </c>
      <c r="H95" s="356"/>
      <c r="I95" s="237"/>
      <c r="J95" s="237"/>
      <c r="K95" s="237"/>
    </row>
    <row r="96" spans="1:11" ht="21.75" x14ac:dyDescent="0.2">
      <c r="A96" s="237"/>
      <c r="B96" s="186"/>
      <c r="C96" s="237"/>
      <c r="D96" s="237"/>
      <c r="E96" s="237">
        <v>2</v>
      </c>
      <c r="F96" s="237" t="s">
        <v>669</v>
      </c>
      <c r="G96" s="237" t="s">
        <v>84</v>
      </c>
      <c r="H96" s="356"/>
      <c r="I96" s="237"/>
      <c r="J96" s="237"/>
      <c r="K96" s="237"/>
    </row>
    <row r="97" spans="1:11" ht="21.75" x14ac:dyDescent="0.2">
      <c r="A97" s="237"/>
      <c r="B97" s="186"/>
      <c r="C97" s="237"/>
      <c r="D97" s="237"/>
      <c r="E97" s="237">
        <v>3</v>
      </c>
      <c r="F97" s="237" t="s">
        <v>694</v>
      </c>
      <c r="G97" s="237" t="s">
        <v>84</v>
      </c>
      <c r="H97" s="356"/>
      <c r="I97" s="237"/>
      <c r="J97" s="237"/>
      <c r="K97" s="237"/>
    </row>
    <row r="98" spans="1:11" ht="21.75" x14ac:dyDescent="0.2">
      <c r="A98" s="237"/>
      <c r="B98" s="186"/>
      <c r="C98" s="237"/>
      <c r="D98" s="237"/>
      <c r="E98" s="237">
        <v>2</v>
      </c>
      <c r="F98" s="237" t="s">
        <v>84</v>
      </c>
      <c r="G98" s="237" t="s">
        <v>84</v>
      </c>
      <c r="H98" s="356"/>
      <c r="I98" s="237"/>
      <c r="J98" s="237"/>
      <c r="K98" s="237"/>
    </row>
    <row r="99" spans="1:11" ht="21.75" x14ac:dyDescent="0.2">
      <c r="A99" s="237"/>
      <c r="B99" s="186"/>
      <c r="C99" s="237"/>
      <c r="D99" s="237"/>
      <c r="E99" s="237">
        <v>2</v>
      </c>
      <c r="F99" s="237" t="s">
        <v>730</v>
      </c>
      <c r="G99" s="237" t="s">
        <v>372</v>
      </c>
      <c r="H99" s="356"/>
      <c r="I99" s="237"/>
      <c r="J99" s="237"/>
      <c r="K99" s="237"/>
    </row>
    <row r="100" spans="1:11" ht="21.75" x14ac:dyDescent="0.2">
      <c r="A100" s="237"/>
      <c r="B100" s="186"/>
      <c r="C100" s="237"/>
      <c r="D100" s="237"/>
      <c r="E100" s="237">
        <v>1</v>
      </c>
      <c r="F100" s="237" t="s">
        <v>682</v>
      </c>
      <c r="G100" s="237" t="s">
        <v>372</v>
      </c>
      <c r="H100" s="356"/>
      <c r="I100" s="237"/>
      <c r="J100" s="237"/>
      <c r="K100" s="237"/>
    </row>
    <row r="101" spans="1:11" ht="21.75" x14ac:dyDescent="0.2">
      <c r="A101" s="237"/>
      <c r="B101" s="186"/>
      <c r="C101" s="237"/>
      <c r="D101" s="237"/>
      <c r="E101" s="237">
        <v>3</v>
      </c>
      <c r="F101" s="237" t="s">
        <v>712</v>
      </c>
      <c r="G101" s="237" t="s">
        <v>412</v>
      </c>
      <c r="H101" s="356"/>
      <c r="I101" s="237"/>
      <c r="J101" s="237"/>
      <c r="K101" s="237"/>
    </row>
    <row r="102" spans="1:11" ht="21.75" x14ac:dyDescent="0.2">
      <c r="A102" s="237"/>
      <c r="B102" s="186"/>
      <c r="C102" s="237"/>
      <c r="D102" s="237"/>
      <c r="E102" s="237">
        <v>2</v>
      </c>
      <c r="F102" s="237" t="s">
        <v>731</v>
      </c>
      <c r="G102" s="237" t="s">
        <v>412</v>
      </c>
      <c r="H102" s="356"/>
      <c r="I102" s="237"/>
      <c r="J102" s="237"/>
      <c r="K102" s="237"/>
    </row>
    <row r="103" spans="1:11" ht="21.75" x14ac:dyDescent="0.2">
      <c r="A103" s="237"/>
      <c r="B103" s="186"/>
      <c r="C103" s="237"/>
      <c r="D103" s="237"/>
      <c r="E103" s="237">
        <v>4</v>
      </c>
      <c r="F103" s="237" t="s">
        <v>412</v>
      </c>
      <c r="G103" s="237" t="s">
        <v>412</v>
      </c>
      <c r="H103" s="356"/>
      <c r="I103" s="237"/>
      <c r="J103" s="237"/>
      <c r="K103" s="237"/>
    </row>
    <row r="104" spans="1:11" ht="21.75" x14ac:dyDescent="0.2">
      <c r="A104" s="237"/>
      <c r="B104" s="186"/>
      <c r="C104" s="237"/>
      <c r="D104" s="237"/>
      <c r="E104" s="237">
        <v>2</v>
      </c>
      <c r="F104" s="237" t="s">
        <v>732</v>
      </c>
      <c r="G104" s="237" t="s">
        <v>408</v>
      </c>
      <c r="H104" s="356"/>
      <c r="I104" s="237"/>
      <c r="J104" s="237"/>
      <c r="K104" s="237"/>
    </row>
    <row r="105" spans="1:11" ht="21.75" x14ac:dyDescent="0.2">
      <c r="A105" s="237"/>
      <c r="B105" s="186"/>
      <c r="C105" s="237"/>
      <c r="D105" s="237"/>
      <c r="E105" s="237">
        <v>2</v>
      </c>
      <c r="F105" s="237" t="s">
        <v>733</v>
      </c>
      <c r="G105" s="237" t="s">
        <v>408</v>
      </c>
      <c r="H105" s="356"/>
      <c r="I105" s="237"/>
      <c r="J105" s="237"/>
      <c r="K105" s="237"/>
    </row>
    <row r="106" spans="1:11" ht="21.75" x14ac:dyDescent="0.2">
      <c r="A106" s="237"/>
      <c r="B106" s="186"/>
      <c r="C106" s="237"/>
      <c r="D106" s="237"/>
      <c r="E106" s="237">
        <v>8</v>
      </c>
      <c r="F106" s="237" t="s">
        <v>734</v>
      </c>
      <c r="G106" s="237" t="s">
        <v>408</v>
      </c>
      <c r="H106" s="356"/>
      <c r="I106" s="237"/>
      <c r="J106" s="237"/>
      <c r="K106" s="237"/>
    </row>
    <row r="107" spans="1:11" ht="21.75" x14ac:dyDescent="0.2">
      <c r="A107" s="237"/>
      <c r="B107" s="186"/>
      <c r="C107" s="237"/>
      <c r="D107" s="237"/>
      <c r="E107" s="237">
        <v>1</v>
      </c>
      <c r="F107" s="237" t="s">
        <v>735</v>
      </c>
      <c r="G107" s="237" t="s">
        <v>408</v>
      </c>
      <c r="H107" s="356"/>
      <c r="I107" s="237"/>
      <c r="J107" s="237"/>
      <c r="K107" s="237"/>
    </row>
    <row r="108" spans="1:11" ht="21.75" x14ac:dyDescent="0.2">
      <c r="A108" s="237"/>
      <c r="B108" s="186"/>
      <c r="C108" s="237"/>
      <c r="D108" s="237"/>
      <c r="E108" s="237">
        <v>2</v>
      </c>
      <c r="F108" s="237" t="s">
        <v>697</v>
      </c>
      <c r="G108" s="237" t="s">
        <v>408</v>
      </c>
      <c r="H108" s="356"/>
      <c r="I108" s="237"/>
      <c r="J108" s="237"/>
      <c r="K108" s="237"/>
    </row>
    <row r="109" spans="1:11" ht="43.5" x14ac:dyDescent="0.2">
      <c r="A109" s="237"/>
      <c r="B109" s="186" t="s">
        <v>736</v>
      </c>
      <c r="C109" s="237">
        <v>66</v>
      </c>
      <c r="D109" s="237" t="s">
        <v>724</v>
      </c>
      <c r="E109" s="237"/>
      <c r="F109" s="237"/>
      <c r="G109" s="237"/>
      <c r="H109" s="356"/>
      <c r="I109" s="237"/>
      <c r="J109" s="237"/>
      <c r="K109" s="237"/>
    </row>
    <row r="110" spans="1:11" ht="65.25" x14ac:dyDescent="0.2">
      <c r="A110" s="237"/>
      <c r="B110" s="186" t="s">
        <v>737</v>
      </c>
      <c r="C110" s="237">
        <v>132</v>
      </c>
      <c r="D110" s="237" t="s">
        <v>170</v>
      </c>
      <c r="E110" s="237"/>
      <c r="F110" s="237"/>
      <c r="G110" s="237"/>
      <c r="H110" s="356"/>
      <c r="I110" s="237"/>
      <c r="J110" s="237"/>
      <c r="K110" s="237"/>
    </row>
    <row r="111" spans="1:11" ht="65.25" x14ac:dyDescent="0.2">
      <c r="A111" s="354">
        <v>12</v>
      </c>
      <c r="B111" s="353" t="s">
        <v>738</v>
      </c>
      <c r="C111" s="354"/>
      <c r="D111" s="354"/>
      <c r="E111" s="354"/>
      <c r="F111" s="354"/>
      <c r="G111" s="354"/>
      <c r="H111" s="355">
        <f>SUM(H113:H114)</f>
        <v>66400</v>
      </c>
      <c r="I111" s="354" t="s">
        <v>660</v>
      </c>
      <c r="J111" s="354" t="s">
        <v>656</v>
      </c>
      <c r="K111" s="354">
        <v>4</v>
      </c>
    </row>
    <row r="112" spans="1:11" ht="21.75" x14ac:dyDescent="0.2">
      <c r="A112" s="237"/>
      <c r="B112" s="186" t="s">
        <v>59</v>
      </c>
      <c r="C112" s="237"/>
      <c r="D112" s="237"/>
      <c r="E112" s="237"/>
      <c r="F112" s="237"/>
      <c r="G112" s="237"/>
      <c r="H112" s="356"/>
      <c r="I112" s="237"/>
      <c r="J112" s="237"/>
      <c r="K112" s="237"/>
    </row>
    <row r="113" spans="1:11" ht="21.75" x14ac:dyDescent="0.2">
      <c r="A113" s="237"/>
      <c r="B113" s="186" t="s">
        <v>739</v>
      </c>
      <c r="C113" s="237">
        <v>8</v>
      </c>
      <c r="D113" s="237" t="s">
        <v>440</v>
      </c>
      <c r="E113" s="237" t="s">
        <v>662</v>
      </c>
      <c r="F113" s="237" t="s">
        <v>662</v>
      </c>
      <c r="G113" s="237" t="s">
        <v>515</v>
      </c>
      <c r="H113" s="356">
        <v>53600</v>
      </c>
      <c r="I113" s="237"/>
      <c r="J113" s="237"/>
      <c r="K113" s="237"/>
    </row>
    <row r="114" spans="1:11" ht="43.5" x14ac:dyDescent="0.2">
      <c r="A114" s="237"/>
      <c r="B114" s="186" t="s">
        <v>740</v>
      </c>
      <c r="C114" s="237">
        <v>8</v>
      </c>
      <c r="D114" s="237" t="s">
        <v>440</v>
      </c>
      <c r="E114" s="237" t="s">
        <v>662</v>
      </c>
      <c r="F114" s="237" t="s">
        <v>662</v>
      </c>
      <c r="G114" s="237" t="s">
        <v>515</v>
      </c>
      <c r="H114" s="356">
        <v>12800</v>
      </c>
      <c r="I114" s="237"/>
      <c r="J114" s="237"/>
      <c r="K114" s="237"/>
    </row>
    <row r="115" spans="1:11" ht="43.5" x14ac:dyDescent="0.2">
      <c r="A115" s="354">
        <v>13</v>
      </c>
      <c r="B115" s="353" t="s">
        <v>741</v>
      </c>
      <c r="C115" s="354"/>
      <c r="D115" s="354"/>
      <c r="E115" s="354"/>
      <c r="F115" s="354"/>
      <c r="G115" s="354"/>
      <c r="H115" s="355">
        <f>+H117</f>
        <v>1125000</v>
      </c>
      <c r="I115" s="354" t="s">
        <v>660</v>
      </c>
      <c r="J115" s="354" t="s">
        <v>656</v>
      </c>
      <c r="K115" s="354">
        <v>3</v>
      </c>
    </row>
    <row r="116" spans="1:11" ht="21.75" x14ac:dyDescent="0.2">
      <c r="A116" s="237"/>
      <c r="B116" s="186" t="s">
        <v>59</v>
      </c>
      <c r="C116" s="237"/>
      <c r="D116" s="237"/>
      <c r="E116" s="237"/>
      <c r="F116" s="237"/>
      <c r="G116" s="237"/>
      <c r="H116" s="356"/>
      <c r="I116" s="237"/>
      <c r="J116" s="237"/>
      <c r="K116" s="237"/>
    </row>
    <row r="117" spans="1:11" ht="65.25" x14ac:dyDescent="0.2">
      <c r="A117" s="237"/>
      <c r="B117" s="186" t="s">
        <v>742</v>
      </c>
      <c r="C117" s="237">
        <v>450</v>
      </c>
      <c r="D117" s="237" t="s">
        <v>170</v>
      </c>
      <c r="E117" s="237" t="s">
        <v>662</v>
      </c>
      <c r="F117" s="237" t="s">
        <v>662</v>
      </c>
      <c r="G117" s="237" t="s">
        <v>25</v>
      </c>
      <c r="H117" s="356">
        <v>1125000</v>
      </c>
      <c r="I117" s="237"/>
      <c r="J117" s="237"/>
      <c r="K117" s="237"/>
    </row>
    <row r="118" spans="1:11" ht="20.25" x14ac:dyDescent="0.2">
      <c r="A118" s="351"/>
      <c r="B118" s="302"/>
      <c r="C118" s="351"/>
      <c r="D118" s="351"/>
      <c r="E118" s="351"/>
      <c r="F118" s="351"/>
      <c r="G118" s="351"/>
      <c r="H118" s="358"/>
      <c r="I118" s="351"/>
      <c r="J118" s="351"/>
      <c r="K118" s="351"/>
    </row>
    <row r="119" spans="1:11" ht="20.25" x14ac:dyDescent="0.2">
      <c r="A119" s="349" t="s">
        <v>504</v>
      </c>
      <c r="B119" s="350" t="s">
        <v>743</v>
      </c>
      <c r="C119" s="351" t="s">
        <v>585</v>
      </c>
      <c r="D119" s="351" t="s">
        <v>585</v>
      </c>
      <c r="E119" s="351"/>
      <c r="F119" s="351"/>
      <c r="G119" s="351"/>
      <c r="H119" s="352"/>
      <c r="I119" s="351"/>
      <c r="J119" s="351"/>
      <c r="K119" s="351"/>
    </row>
  </sheetData>
  <mergeCells count="13">
    <mergeCell ref="E5:E7"/>
    <mergeCell ref="F5:F7"/>
    <mergeCell ref="G5:G7"/>
    <mergeCell ref="A1:K1"/>
    <mergeCell ref="A2:K2"/>
    <mergeCell ref="A3:K3"/>
    <mergeCell ref="A4:A7"/>
    <mergeCell ref="B4:B7"/>
    <mergeCell ref="C4:D4"/>
    <mergeCell ref="E4:G4"/>
    <mergeCell ref="K4:K7"/>
    <mergeCell ref="C5:C7"/>
    <mergeCell ref="D5:D7"/>
  </mergeCells>
  <pageMargins left="0.70866141732283472" right="0.70866141732283472" top="0.74803149606299213" bottom="0.74803149606299213" header="0.31496062992125984" footer="0.31496062992125984"/>
  <pageSetup paperSize="9" scale="90" fitToHeight="0"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"/>
  <sheetViews>
    <sheetView workbookViewId="0">
      <selection activeCell="G12" sqref="G12"/>
    </sheetView>
  </sheetViews>
  <sheetFormatPr defaultRowHeight="21.75" x14ac:dyDescent="0.5"/>
  <cols>
    <col min="1" max="1" width="9" style="11"/>
    <col min="2" max="2" width="32.25" style="11" customWidth="1"/>
    <col min="3" max="7" width="9" style="11"/>
    <col min="8" max="8" width="12.125" style="11" bestFit="1" customWidth="1"/>
    <col min="9" max="9" width="9" style="11"/>
    <col min="10" max="10" width="15.5" style="11" customWidth="1"/>
    <col min="11" max="16384" width="9" style="11"/>
  </cols>
  <sheetData>
    <row r="1" spans="1:11" x14ac:dyDescent="0.5">
      <c r="A1" s="489" t="s">
        <v>97</v>
      </c>
      <c r="B1" s="489"/>
      <c r="C1" s="489"/>
      <c r="D1" s="489"/>
      <c r="E1" s="489"/>
      <c r="F1" s="489"/>
      <c r="G1" s="489"/>
      <c r="H1" s="489"/>
      <c r="I1" s="489"/>
      <c r="J1" s="489"/>
      <c r="K1" s="489"/>
    </row>
    <row r="2" spans="1:11" x14ac:dyDescent="0.5">
      <c r="A2" s="490" t="s">
        <v>745</v>
      </c>
      <c r="B2" s="490"/>
      <c r="C2" s="490"/>
      <c r="D2" s="490"/>
      <c r="E2" s="490"/>
      <c r="F2" s="490"/>
      <c r="G2" s="490"/>
      <c r="H2" s="490"/>
      <c r="I2" s="490"/>
      <c r="J2" s="490"/>
      <c r="K2" s="490"/>
    </row>
    <row r="3" spans="1:11" x14ac:dyDescent="0.5">
      <c r="A3" s="491" t="s">
        <v>1</v>
      </c>
      <c r="B3" s="491"/>
      <c r="C3" s="491"/>
      <c r="D3" s="491"/>
      <c r="E3" s="491"/>
      <c r="F3" s="491"/>
      <c r="G3" s="491"/>
      <c r="H3" s="491"/>
      <c r="I3" s="491"/>
      <c r="J3" s="491"/>
      <c r="K3" s="491"/>
    </row>
    <row r="4" spans="1:11" x14ac:dyDescent="0.5">
      <c r="A4" s="487" t="s">
        <v>2</v>
      </c>
      <c r="B4" s="487" t="s">
        <v>3</v>
      </c>
      <c r="C4" s="487" t="s">
        <v>4</v>
      </c>
      <c r="D4" s="487"/>
      <c r="E4" s="487" t="s">
        <v>5</v>
      </c>
      <c r="F4" s="487"/>
      <c r="G4" s="487"/>
      <c r="H4" s="5"/>
      <c r="I4" s="1" t="s">
        <v>6</v>
      </c>
      <c r="J4" s="1" t="s">
        <v>7</v>
      </c>
      <c r="K4" s="492" t="s">
        <v>8</v>
      </c>
    </row>
    <row r="5" spans="1:11" ht="43.5" x14ac:dyDescent="0.5">
      <c r="A5" s="487"/>
      <c r="B5" s="487"/>
      <c r="C5" s="487" t="s">
        <v>9</v>
      </c>
      <c r="D5" s="487" t="s">
        <v>10</v>
      </c>
      <c r="E5" s="487" t="s">
        <v>11</v>
      </c>
      <c r="F5" s="487" t="s">
        <v>12</v>
      </c>
      <c r="G5" s="487" t="s">
        <v>13</v>
      </c>
      <c r="H5" s="5" t="s">
        <v>14</v>
      </c>
      <c r="I5" s="1" t="s">
        <v>15</v>
      </c>
      <c r="J5" s="1" t="s">
        <v>16</v>
      </c>
      <c r="K5" s="492"/>
    </row>
    <row r="6" spans="1:11" x14ac:dyDescent="0.5">
      <c r="A6" s="487"/>
      <c r="B6" s="487"/>
      <c r="C6" s="487"/>
      <c r="D6" s="487"/>
      <c r="E6" s="487"/>
      <c r="F6" s="487"/>
      <c r="G6" s="487"/>
      <c r="H6" s="10" t="s">
        <v>17</v>
      </c>
      <c r="I6" s="10" t="s">
        <v>17</v>
      </c>
      <c r="J6" s="1" t="s">
        <v>18</v>
      </c>
      <c r="K6" s="492"/>
    </row>
    <row r="7" spans="1:11" x14ac:dyDescent="0.5">
      <c r="A7" s="487"/>
      <c r="B7" s="487"/>
      <c r="C7" s="488"/>
      <c r="D7" s="488"/>
      <c r="E7" s="488"/>
      <c r="F7" s="488"/>
      <c r="G7" s="488"/>
      <c r="H7" s="347" t="s">
        <v>19</v>
      </c>
      <c r="I7" s="1" t="s">
        <v>20</v>
      </c>
      <c r="J7" s="1"/>
      <c r="K7" s="492"/>
    </row>
    <row r="8" spans="1:11" x14ac:dyDescent="0.5">
      <c r="A8" s="10"/>
      <c r="B8" s="10" t="s">
        <v>21</v>
      </c>
      <c r="C8" s="27"/>
      <c r="D8" s="27"/>
      <c r="E8" s="27"/>
      <c r="F8" s="27"/>
      <c r="G8" s="27"/>
      <c r="H8" s="348">
        <f>H10+H17+H22</f>
        <v>1005685</v>
      </c>
      <c r="I8" s="27"/>
      <c r="J8" s="27"/>
      <c r="K8" s="27"/>
    </row>
    <row r="9" spans="1:11" x14ac:dyDescent="0.5">
      <c r="A9" s="319"/>
      <c r="B9" s="319" t="s">
        <v>149</v>
      </c>
      <c r="C9" s="319"/>
      <c r="D9" s="319"/>
      <c r="E9" s="319"/>
      <c r="F9" s="319"/>
      <c r="G9" s="319"/>
      <c r="H9" s="319"/>
      <c r="I9" s="319"/>
      <c r="J9" s="319"/>
      <c r="K9" s="319"/>
    </row>
    <row r="10" spans="1:11" s="308" customFormat="1" x14ac:dyDescent="0.5">
      <c r="A10" s="354">
        <v>1</v>
      </c>
      <c r="B10" s="353" t="s">
        <v>761</v>
      </c>
      <c r="C10" s="353"/>
      <c r="D10" s="353"/>
      <c r="E10" s="354">
        <v>6</v>
      </c>
      <c r="F10" s="354" t="s">
        <v>120</v>
      </c>
      <c r="G10" s="354" t="s">
        <v>25</v>
      </c>
      <c r="H10" s="363">
        <f>H12+H13+H14+H15+H16</f>
        <v>457775</v>
      </c>
      <c r="I10" s="354">
        <v>2</v>
      </c>
      <c r="J10" s="354" t="s">
        <v>746</v>
      </c>
      <c r="K10" s="354">
        <v>3</v>
      </c>
    </row>
    <row r="11" spans="1:11" x14ac:dyDescent="0.5">
      <c r="A11" s="237"/>
      <c r="B11" s="186" t="s">
        <v>762</v>
      </c>
      <c r="C11" s="186"/>
      <c r="D11" s="186"/>
      <c r="E11" s="237"/>
      <c r="F11" s="237"/>
      <c r="G11" s="237"/>
      <c r="H11" s="237"/>
      <c r="I11" s="237"/>
      <c r="J11" s="186"/>
      <c r="K11" s="237"/>
    </row>
    <row r="12" spans="1:11" ht="43.5" x14ac:dyDescent="0.5">
      <c r="A12" s="237"/>
      <c r="B12" s="186" t="s">
        <v>747</v>
      </c>
      <c r="C12" s="237">
        <v>538</v>
      </c>
      <c r="D12" s="237" t="s">
        <v>177</v>
      </c>
      <c r="E12" s="186"/>
      <c r="F12" s="186"/>
      <c r="G12" s="186"/>
      <c r="H12" s="326">
        <v>305675</v>
      </c>
      <c r="I12" s="186"/>
      <c r="J12" s="186"/>
      <c r="K12" s="186"/>
    </row>
    <row r="13" spans="1:11" x14ac:dyDescent="0.5">
      <c r="A13" s="237"/>
      <c r="B13" s="186" t="s">
        <v>748</v>
      </c>
      <c r="C13" s="237">
        <v>200</v>
      </c>
      <c r="D13" s="237" t="s">
        <v>749</v>
      </c>
      <c r="E13" s="186"/>
      <c r="F13" s="186"/>
      <c r="G13" s="186"/>
      <c r="H13" s="326">
        <v>85000</v>
      </c>
      <c r="I13" s="186"/>
      <c r="J13" s="186"/>
      <c r="K13" s="186"/>
    </row>
    <row r="14" spans="1:11" x14ac:dyDescent="0.5">
      <c r="A14" s="237"/>
      <c r="B14" s="186" t="s">
        <v>750</v>
      </c>
      <c r="C14" s="237">
        <v>300</v>
      </c>
      <c r="D14" s="237" t="s">
        <v>177</v>
      </c>
      <c r="E14" s="186"/>
      <c r="F14" s="186"/>
      <c r="G14" s="186"/>
      <c r="H14" s="326">
        <v>22500</v>
      </c>
      <c r="I14" s="186"/>
      <c r="J14" s="186"/>
      <c r="K14" s="186"/>
    </row>
    <row r="15" spans="1:11" ht="43.5" x14ac:dyDescent="0.5">
      <c r="A15" s="237"/>
      <c r="B15" s="186" t="s">
        <v>751</v>
      </c>
      <c r="C15" s="237">
        <v>612</v>
      </c>
      <c r="D15" s="237" t="s">
        <v>177</v>
      </c>
      <c r="E15" s="186"/>
      <c r="F15" s="186"/>
      <c r="G15" s="186"/>
      <c r="H15" s="326">
        <v>29600</v>
      </c>
      <c r="I15" s="186"/>
      <c r="J15" s="186"/>
      <c r="K15" s="186"/>
    </row>
    <row r="16" spans="1:11" ht="43.5" x14ac:dyDescent="0.5">
      <c r="A16" s="237"/>
      <c r="B16" s="186" t="s">
        <v>752</v>
      </c>
      <c r="C16" s="238">
        <v>3000</v>
      </c>
      <c r="D16" s="237" t="s">
        <v>753</v>
      </c>
      <c r="E16" s="186"/>
      <c r="F16" s="186"/>
      <c r="G16" s="186"/>
      <c r="H16" s="326">
        <v>15000</v>
      </c>
      <c r="I16" s="186"/>
      <c r="J16" s="186"/>
      <c r="K16" s="186"/>
    </row>
    <row r="17" spans="1:11" s="308" customFormat="1" x14ac:dyDescent="0.5">
      <c r="A17" s="354">
        <v>2</v>
      </c>
      <c r="B17" s="497" t="s">
        <v>759</v>
      </c>
      <c r="C17" s="497"/>
      <c r="D17" s="497"/>
      <c r="E17" s="354">
        <v>6</v>
      </c>
      <c r="F17" s="354" t="s">
        <v>120</v>
      </c>
      <c r="G17" s="354" t="s">
        <v>25</v>
      </c>
      <c r="H17" s="363">
        <f>H19+H21</f>
        <v>293710</v>
      </c>
      <c r="I17" s="354">
        <v>2</v>
      </c>
      <c r="J17" s="354" t="s">
        <v>754</v>
      </c>
      <c r="K17" s="354">
        <v>3</v>
      </c>
    </row>
    <row r="18" spans="1:11" x14ac:dyDescent="0.5">
      <c r="A18" s="237"/>
      <c r="B18" s="498" t="s">
        <v>758</v>
      </c>
      <c r="C18" s="498"/>
      <c r="D18" s="498"/>
      <c r="E18" s="186"/>
      <c r="F18" s="186"/>
      <c r="G18" s="186"/>
      <c r="H18" s="186"/>
      <c r="I18" s="186"/>
      <c r="J18" s="186"/>
      <c r="K18" s="186"/>
    </row>
    <row r="19" spans="1:11" ht="21.75" customHeight="1" x14ac:dyDescent="0.5">
      <c r="A19" s="237"/>
      <c r="B19" s="498" t="s">
        <v>760</v>
      </c>
      <c r="C19" s="238">
        <v>9</v>
      </c>
      <c r="D19" s="237" t="s">
        <v>31</v>
      </c>
      <c r="E19" s="186"/>
      <c r="F19" s="186"/>
      <c r="G19" s="186"/>
      <c r="H19" s="496">
        <v>153710</v>
      </c>
      <c r="I19" s="186"/>
      <c r="J19" s="186"/>
      <c r="K19" s="186"/>
    </row>
    <row r="20" spans="1:11" x14ac:dyDescent="0.5">
      <c r="A20" s="237"/>
      <c r="B20" s="498"/>
      <c r="C20" s="362">
        <v>1456</v>
      </c>
      <c r="D20" s="237" t="s">
        <v>177</v>
      </c>
      <c r="E20" s="186"/>
      <c r="F20" s="186"/>
      <c r="G20" s="186"/>
      <c r="H20" s="496"/>
      <c r="I20" s="186"/>
      <c r="J20" s="186"/>
      <c r="K20" s="186"/>
    </row>
    <row r="21" spans="1:11" ht="43.5" x14ac:dyDescent="0.5">
      <c r="A21" s="237"/>
      <c r="B21" s="186" t="s">
        <v>755</v>
      </c>
      <c r="C21" s="238">
        <v>1120</v>
      </c>
      <c r="D21" s="237" t="s">
        <v>177</v>
      </c>
      <c r="E21" s="186"/>
      <c r="F21" s="186"/>
      <c r="G21" s="186"/>
      <c r="H21" s="326">
        <v>140000</v>
      </c>
      <c r="I21" s="186"/>
      <c r="J21" s="186"/>
      <c r="K21" s="186"/>
    </row>
    <row r="22" spans="1:11" s="308" customFormat="1" x14ac:dyDescent="0.5">
      <c r="A22" s="354">
        <v>3</v>
      </c>
      <c r="B22" s="353" t="s">
        <v>763</v>
      </c>
      <c r="C22" s="353"/>
      <c r="D22" s="354"/>
      <c r="E22" s="354">
        <v>6</v>
      </c>
      <c r="F22" s="354" t="s">
        <v>120</v>
      </c>
      <c r="G22" s="354" t="s">
        <v>25</v>
      </c>
      <c r="H22" s="364">
        <f>H24</f>
        <v>254200</v>
      </c>
      <c r="I22" s="354">
        <v>2</v>
      </c>
      <c r="J22" s="354" t="s">
        <v>754</v>
      </c>
      <c r="K22" s="354">
        <v>3</v>
      </c>
    </row>
    <row r="23" spans="1:11" x14ac:dyDescent="0.5">
      <c r="A23" s="237"/>
      <c r="B23" s="186" t="s">
        <v>764</v>
      </c>
      <c r="C23" s="186"/>
      <c r="D23" s="186"/>
      <c r="E23" s="186"/>
      <c r="F23" s="186"/>
      <c r="G23" s="186"/>
      <c r="H23" s="186"/>
      <c r="I23" s="186"/>
      <c r="J23" s="186"/>
      <c r="K23" s="186"/>
    </row>
    <row r="24" spans="1:11" x14ac:dyDescent="0.5">
      <c r="A24" s="237"/>
      <c r="B24" s="311" t="s">
        <v>756</v>
      </c>
      <c r="C24" s="237">
        <v>4.08</v>
      </c>
      <c r="D24" s="237" t="s">
        <v>757</v>
      </c>
      <c r="E24" s="311"/>
      <c r="F24" s="186"/>
      <c r="G24" s="186"/>
      <c r="H24" s="326">
        <v>254200</v>
      </c>
      <c r="I24" s="186"/>
      <c r="J24" s="186"/>
      <c r="K24" s="186"/>
    </row>
    <row r="25" spans="1:11" x14ac:dyDescent="0.5">
      <c r="A25" s="237"/>
      <c r="B25" s="186"/>
      <c r="C25" s="186"/>
      <c r="D25" s="186"/>
      <c r="E25" s="186"/>
      <c r="F25" s="186"/>
      <c r="G25" s="186"/>
      <c r="H25" s="186"/>
      <c r="I25" s="186"/>
      <c r="J25" s="186"/>
      <c r="K25" s="186"/>
    </row>
  </sheetData>
  <mergeCells count="17">
    <mergeCell ref="A1:K1"/>
    <mergeCell ref="A2:K2"/>
    <mergeCell ref="A3:K3"/>
    <mergeCell ref="A4:A7"/>
    <mergeCell ref="B4:B7"/>
    <mergeCell ref="C4:D4"/>
    <mergeCell ref="E4:G4"/>
    <mergeCell ref="K4:K7"/>
    <mergeCell ref="C5:C7"/>
    <mergeCell ref="D5:D7"/>
    <mergeCell ref="H19:H20"/>
    <mergeCell ref="E5:E7"/>
    <mergeCell ref="F5:F7"/>
    <mergeCell ref="G5:G7"/>
    <mergeCell ref="B17:D17"/>
    <mergeCell ref="B18:D18"/>
    <mergeCell ref="B19:B20"/>
  </mergeCells>
  <pageMargins left="0.70866141732283472" right="0.70866141732283472" top="0.74803149606299213" bottom="0.74803149606299213" header="0.31496062992125984" footer="0.31496062992125984"/>
  <pageSetup paperSize="9" scale="93" fitToHeight="0" orientation="landscape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3"/>
  <sheetViews>
    <sheetView workbookViewId="0">
      <selection activeCell="N7" sqref="N7"/>
    </sheetView>
  </sheetViews>
  <sheetFormatPr defaultRowHeight="14.25" x14ac:dyDescent="0.2"/>
  <cols>
    <col min="2" max="2" width="32.5" customWidth="1"/>
    <col min="8" max="8" width="13.75" bestFit="1" customWidth="1"/>
  </cols>
  <sheetData>
    <row r="1" spans="1:11" ht="21.75" x14ac:dyDescent="0.2">
      <c r="A1" s="489" t="s">
        <v>97</v>
      </c>
      <c r="B1" s="489"/>
      <c r="C1" s="489"/>
      <c r="D1" s="489"/>
      <c r="E1" s="489"/>
      <c r="F1" s="489"/>
      <c r="G1" s="489"/>
      <c r="H1" s="489"/>
      <c r="I1" s="489"/>
      <c r="J1" s="489"/>
      <c r="K1" s="489"/>
    </row>
    <row r="2" spans="1:11" ht="21.75" x14ac:dyDescent="0.2">
      <c r="A2" s="490" t="s">
        <v>781</v>
      </c>
      <c r="B2" s="490"/>
      <c r="C2" s="490"/>
      <c r="D2" s="490"/>
      <c r="E2" s="490"/>
      <c r="F2" s="490"/>
      <c r="G2" s="490"/>
      <c r="H2" s="490"/>
      <c r="I2" s="490"/>
      <c r="J2" s="490"/>
      <c r="K2" s="490"/>
    </row>
    <row r="3" spans="1:11" ht="21.75" x14ac:dyDescent="0.2">
      <c r="A3" s="491" t="s">
        <v>1</v>
      </c>
      <c r="B3" s="491"/>
      <c r="C3" s="491"/>
      <c r="D3" s="491"/>
      <c r="E3" s="491"/>
      <c r="F3" s="491"/>
      <c r="G3" s="491"/>
      <c r="H3" s="491"/>
      <c r="I3" s="491"/>
      <c r="J3" s="491"/>
      <c r="K3" s="491"/>
    </row>
    <row r="4" spans="1:11" ht="21.75" x14ac:dyDescent="0.2">
      <c r="A4" s="487" t="s">
        <v>2</v>
      </c>
      <c r="B4" s="487" t="s">
        <v>3</v>
      </c>
      <c r="C4" s="487" t="s">
        <v>4</v>
      </c>
      <c r="D4" s="487"/>
      <c r="E4" s="487" t="s">
        <v>5</v>
      </c>
      <c r="F4" s="487"/>
      <c r="G4" s="487"/>
      <c r="H4" s="5"/>
      <c r="I4" s="1" t="s">
        <v>6</v>
      </c>
      <c r="J4" s="1" t="s">
        <v>7</v>
      </c>
      <c r="K4" s="492" t="s">
        <v>8</v>
      </c>
    </row>
    <row r="5" spans="1:11" ht="43.5" x14ac:dyDescent="0.2">
      <c r="A5" s="487"/>
      <c r="B5" s="487"/>
      <c r="C5" s="487" t="s">
        <v>9</v>
      </c>
      <c r="D5" s="487" t="s">
        <v>10</v>
      </c>
      <c r="E5" s="487" t="s">
        <v>11</v>
      </c>
      <c r="F5" s="487" t="s">
        <v>12</v>
      </c>
      <c r="G5" s="487" t="s">
        <v>13</v>
      </c>
      <c r="H5" s="5" t="s">
        <v>14</v>
      </c>
      <c r="I5" s="1" t="s">
        <v>15</v>
      </c>
      <c r="J5" s="1" t="s">
        <v>16</v>
      </c>
      <c r="K5" s="492"/>
    </row>
    <row r="6" spans="1:11" ht="21.75" x14ac:dyDescent="0.2">
      <c r="A6" s="487"/>
      <c r="B6" s="487"/>
      <c r="C6" s="487"/>
      <c r="D6" s="487"/>
      <c r="E6" s="487"/>
      <c r="F6" s="487"/>
      <c r="G6" s="487"/>
      <c r="H6" s="10" t="s">
        <v>17</v>
      </c>
      <c r="I6" s="10" t="s">
        <v>17</v>
      </c>
      <c r="J6" s="1" t="s">
        <v>18</v>
      </c>
      <c r="K6" s="492"/>
    </row>
    <row r="7" spans="1:11" ht="21.75" x14ac:dyDescent="0.2">
      <c r="A7" s="487"/>
      <c r="B7" s="487"/>
      <c r="C7" s="488"/>
      <c r="D7" s="488"/>
      <c r="E7" s="488"/>
      <c r="F7" s="488"/>
      <c r="G7" s="488"/>
      <c r="H7" s="347" t="s">
        <v>19</v>
      </c>
      <c r="I7" s="1" t="s">
        <v>20</v>
      </c>
      <c r="J7" s="1"/>
      <c r="K7" s="492"/>
    </row>
    <row r="8" spans="1:11" ht="21.75" x14ac:dyDescent="0.2">
      <c r="A8" s="10"/>
      <c r="B8" s="10" t="s">
        <v>21</v>
      </c>
      <c r="C8" s="27"/>
      <c r="D8" s="27"/>
      <c r="E8" s="27"/>
      <c r="F8" s="27"/>
      <c r="G8" s="27"/>
      <c r="H8" s="348">
        <v>4709600</v>
      </c>
      <c r="I8" s="27"/>
      <c r="J8" s="27"/>
      <c r="K8" s="27"/>
    </row>
    <row r="9" spans="1:11" ht="43.5" x14ac:dyDescent="0.2">
      <c r="A9" s="237">
        <v>1</v>
      </c>
      <c r="B9" s="186" t="s">
        <v>765</v>
      </c>
      <c r="C9" s="238"/>
      <c r="D9" s="237"/>
      <c r="E9" s="365"/>
      <c r="F9" s="237"/>
      <c r="G9" s="237"/>
      <c r="H9" s="365"/>
      <c r="I9" s="237"/>
      <c r="J9" s="237"/>
      <c r="K9" s="237"/>
    </row>
    <row r="10" spans="1:11" ht="21.75" x14ac:dyDescent="0.2">
      <c r="A10" s="237"/>
      <c r="B10" s="311" t="s">
        <v>766</v>
      </c>
      <c r="C10" s="238"/>
      <c r="D10" s="237"/>
      <c r="E10" s="365"/>
      <c r="F10" s="237"/>
      <c r="G10" s="237"/>
      <c r="H10" s="365"/>
      <c r="I10" s="237"/>
      <c r="J10" s="237"/>
      <c r="K10" s="237"/>
    </row>
    <row r="11" spans="1:11" ht="21.75" x14ac:dyDescent="0.2">
      <c r="A11" s="237"/>
      <c r="B11" s="311" t="s">
        <v>767</v>
      </c>
      <c r="C11" s="238">
        <v>1</v>
      </c>
      <c r="D11" s="237" t="s">
        <v>26</v>
      </c>
      <c r="E11" s="356">
        <v>13</v>
      </c>
      <c r="F11" s="237" t="s">
        <v>658</v>
      </c>
      <c r="G11" s="237" t="s">
        <v>25</v>
      </c>
      <c r="H11" s="365">
        <v>2179700</v>
      </c>
      <c r="I11" s="237">
        <v>2</v>
      </c>
      <c r="J11" s="237" t="s">
        <v>768</v>
      </c>
      <c r="K11" s="237">
        <v>1</v>
      </c>
    </row>
    <row r="12" spans="1:11" ht="43.5" x14ac:dyDescent="0.2">
      <c r="A12" s="237">
        <v>2</v>
      </c>
      <c r="B12" s="186" t="s">
        <v>769</v>
      </c>
      <c r="C12" s="238"/>
      <c r="D12" s="237"/>
      <c r="E12" s="366"/>
      <c r="F12" s="237"/>
      <c r="G12" s="367"/>
      <c r="H12" s="186"/>
      <c r="I12" s="237"/>
      <c r="J12" s="237"/>
      <c r="K12" s="238"/>
    </row>
    <row r="13" spans="1:11" ht="43.5" x14ac:dyDescent="0.2">
      <c r="A13" s="237"/>
      <c r="B13" s="186" t="s">
        <v>770</v>
      </c>
      <c r="C13" s="238"/>
      <c r="D13" s="237"/>
      <c r="E13" s="365"/>
      <c r="F13" s="237"/>
      <c r="G13" s="367"/>
      <c r="H13" s="186"/>
      <c r="I13" s="237"/>
      <c r="J13" s="237"/>
      <c r="K13" s="238"/>
    </row>
    <row r="14" spans="1:11" ht="21.75" x14ac:dyDescent="0.2">
      <c r="A14" s="237" t="s">
        <v>771</v>
      </c>
      <c r="B14" s="311" t="s">
        <v>772</v>
      </c>
      <c r="C14" s="238">
        <v>1</v>
      </c>
      <c r="D14" s="237" t="s">
        <v>26</v>
      </c>
      <c r="E14" s="356">
        <v>13</v>
      </c>
      <c r="F14" s="237" t="s">
        <v>658</v>
      </c>
      <c r="G14" s="237" t="s">
        <v>25</v>
      </c>
      <c r="H14" s="365">
        <v>12500</v>
      </c>
      <c r="I14" s="237">
        <v>2</v>
      </c>
      <c r="J14" s="237" t="s">
        <v>768</v>
      </c>
      <c r="K14" s="238">
        <v>1</v>
      </c>
    </row>
    <row r="15" spans="1:11" ht="21.75" x14ac:dyDescent="0.2">
      <c r="A15" s="237">
        <v>3</v>
      </c>
      <c r="B15" s="311" t="s">
        <v>773</v>
      </c>
      <c r="C15" s="238"/>
      <c r="D15" s="237"/>
      <c r="E15" s="365"/>
      <c r="F15" s="237"/>
      <c r="G15" s="237"/>
      <c r="H15" s="237"/>
      <c r="I15" s="237"/>
      <c r="J15" s="237"/>
      <c r="K15" s="368"/>
    </row>
    <row r="16" spans="1:11" ht="43.5" x14ac:dyDescent="0.2">
      <c r="A16" s="237"/>
      <c r="B16" s="311" t="s">
        <v>774</v>
      </c>
      <c r="C16" s="238"/>
      <c r="D16" s="237"/>
      <c r="E16" s="365"/>
      <c r="F16" s="237"/>
      <c r="G16" s="237"/>
      <c r="H16" s="365"/>
      <c r="I16" s="237"/>
      <c r="J16" s="237"/>
      <c r="K16" s="237"/>
    </row>
    <row r="17" spans="1:11" ht="43.5" x14ac:dyDescent="0.2">
      <c r="A17" s="237"/>
      <c r="B17" s="311" t="s">
        <v>775</v>
      </c>
      <c r="C17" s="238"/>
      <c r="D17" s="237"/>
      <c r="E17" s="365"/>
      <c r="F17" s="237"/>
      <c r="G17" s="237"/>
      <c r="H17" s="365"/>
      <c r="I17" s="237"/>
      <c r="J17" s="237"/>
      <c r="K17" s="237"/>
    </row>
    <row r="18" spans="1:11" ht="21.75" x14ac:dyDescent="0.2">
      <c r="A18" s="237"/>
      <c r="B18" s="311" t="s">
        <v>776</v>
      </c>
      <c r="C18" s="238">
        <v>1</v>
      </c>
      <c r="D18" s="237" t="s">
        <v>26</v>
      </c>
      <c r="E18" s="356">
        <v>13</v>
      </c>
      <c r="F18" s="237" t="s">
        <v>658</v>
      </c>
      <c r="G18" s="237" t="s">
        <v>25</v>
      </c>
      <c r="H18" s="365">
        <v>2490600</v>
      </c>
      <c r="I18" s="237">
        <v>2</v>
      </c>
      <c r="J18" s="237" t="s">
        <v>768</v>
      </c>
      <c r="K18" s="238">
        <v>1</v>
      </c>
    </row>
    <row r="19" spans="1:11" ht="21.75" x14ac:dyDescent="0.2">
      <c r="A19" s="237">
        <v>4</v>
      </c>
      <c r="B19" s="186" t="s">
        <v>777</v>
      </c>
      <c r="C19" s="238"/>
      <c r="D19" s="237"/>
      <c r="E19" s="365"/>
      <c r="F19" s="237"/>
      <c r="G19" s="367"/>
      <c r="H19" s="186"/>
      <c r="I19" s="237"/>
      <c r="J19" s="237"/>
      <c r="K19" s="238"/>
    </row>
    <row r="20" spans="1:11" ht="21.75" x14ac:dyDescent="0.2">
      <c r="A20" s="354"/>
      <c r="B20" s="186" t="s">
        <v>778</v>
      </c>
      <c r="C20" s="237"/>
      <c r="D20" s="237"/>
      <c r="E20" s="365"/>
      <c r="F20" s="237"/>
      <c r="G20" s="367"/>
      <c r="H20" s="186"/>
      <c r="I20" s="237"/>
      <c r="J20" s="237"/>
      <c r="K20" s="238"/>
    </row>
    <row r="21" spans="1:11" ht="21.75" x14ac:dyDescent="0.2">
      <c r="A21" s="354"/>
      <c r="B21" s="311" t="s">
        <v>766</v>
      </c>
      <c r="C21" s="237"/>
      <c r="D21" s="237"/>
      <c r="E21" s="365"/>
      <c r="F21" s="237"/>
      <c r="G21" s="237"/>
      <c r="H21" s="237"/>
      <c r="I21" s="237"/>
      <c r="J21" s="237"/>
      <c r="K21" s="238"/>
    </row>
    <row r="22" spans="1:11" ht="43.5" x14ac:dyDescent="0.2">
      <c r="A22" s="354"/>
      <c r="B22" s="311" t="s">
        <v>779</v>
      </c>
      <c r="C22" s="237">
        <v>1</v>
      </c>
      <c r="D22" s="237" t="s">
        <v>26</v>
      </c>
      <c r="E22" s="356">
        <v>13</v>
      </c>
      <c r="F22" s="237" t="s">
        <v>658</v>
      </c>
      <c r="G22" s="237" t="s">
        <v>25</v>
      </c>
      <c r="H22" s="365">
        <v>26800</v>
      </c>
      <c r="I22" s="237">
        <v>2</v>
      </c>
      <c r="J22" s="237" t="s">
        <v>768</v>
      </c>
      <c r="K22" s="238">
        <v>1</v>
      </c>
    </row>
    <row r="23" spans="1:11" ht="21.75" x14ac:dyDescent="0.2">
      <c r="A23" s="237" t="s">
        <v>504</v>
      </c>
      <c r="B23" s="186" t="s">
        <v>780</v>
      </c>
      <c r="C23" s="237"/>
      <c r="D23" s="237"/>
      <c r="E23" s="365"/>
      <c r="F23" s="237"/>
      <c r="G23" s="237"/>
      <c r="H23" s="365">
        <v>4709600</v>
      </c>
      <c r="I23" s="237"/>
      <c r="J23" s="237"/>
      <c r="K23" s="238"/>
    </row>
  </sheetData>
  <mergeCells count="13">
    <mergeCell ref="E5:E7"/>
    <mergeCell ref="F5:F7"/>
    <mergeCell ref="G5:G7"/>
    <mergeCell ref="A1:K1"/>
    <mergeCell ref="A2:K2"/>
    <mergeCell ref="A3:K3"/>
    <mergeCell ref="A4:A7"/>
    <mergeCell ref="B4:B7"/>
    <mergeCell ref="C4:D4"/>
    <mergeCell ref="E4:G4"/>
    <mergeCell ref="K4:K7"/>
    <mergeCell ref="C5:C7"/>
    <mergeCell ref="D5:D7"/>
  </mergeCells>
  <pageMargins left="0.70866141732283472" right="0.70866141732283472" top="0.74803149606299213" bottom="0.74803149606299213" header="0.31496062992125984" footer="0.31496062992125984"/>
  <pageSetup paperSize="9" scale="96" fitToHeight="0" orientation="landscape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2"/>
  <sheetViews>
    <sheetView workbookViewId="0">
      <selection activeCell="I10" sqref="I10"/>
    </sheetView>
  </sheetViews>
  <sheetFormatPr defaultRowHeight="14.25" x14ac:dyDescent="0.2"/>
  <cols>
    <col min="2" max="2" width="31" customWidth="1"/>
    <col min="8" max="8" width="12.25" customWidth="1"/>
    <col min="10" max="10" width="12.375" bestFit="1" customWidth="1"/>
  </cols>
  <sheetData>
    <row r="1" spans="1:11" ht="21.75" x14ac:dyDescent="0.2">
      <c r="A1" s="489" t="s">
        <v>97</v>
      </c>
      <c r="B1" s="489"/>
      <c r="C1" s="489"/>
      <c r="D1" s="489"/>
      <c r="E1" s="489"/>
      <c r="F1" s="489"/>
      <c r="G1" s="489"/>
      <c r="H1" s="489"/>
      <c r="I1" s="489"/>
      <c r="J1" s="489"/>
      <c r="K1" s="489"/>
    </row>
    <row r="2" spans="1:11" ht="21.75" x14ac:dyDescent="0.2">
      <c r="A2" s="490" t="s">
        <v>798</v>
      </c>
      <c r="B2" s="490"/>
      <c r="C2" s="490"/>
      <c r="D2" s="490"/>
      <c r="E2" s="490"/>
      <c r="F2" s="490"/>
      <c r="G2" s="490"/>
      <c r="H2" s="490"/>
      <c r="I2" s="490"/>
      <c r="J2" s="490"/>
      <c r="K2" s="490"/>
    </row>
    <row r="3" spans="1:11" ht="21.75" x14ac:dyDescent="0.2">
      <c r="A3" s="491" t="s">
        <v>1</v>
      </c>
      <c r="B3" s="491"/>
      <c r="C3" s="491"/>
      <c r="D3" s="491"/>
      <c r="E3" s="491"/>
      <c r="F3" s="491"/>
      <c r="G3" s="491"/>
      <c r="H3" s="491"/>
      <c r="I3" s="491"/>
      <c r="J3" s="491"/>
      <c r="K3" s="491"/>
    </row>
    <row r="4" spans="1:11" ht="21.75" x14ac:dyDescent="0.2">
      <c r="A4" s="487" t="s">
        <v>2</v>
      </c>
      <c r="B4" s="487" t="s">
        <v>3</v>
      </c>
      <c r="C4" s="487" t="s">
        <v>4</v>
      </c>
      <c r="D4" s="487"/>
      <c r="E4" s="487" t="s">
        <v>5</v>
      </c>
      <c r="F4" s="487"/>
      <c r="G4" s="487"/>
      <c r="H4" s="5"/>
      <c r="I4" s="1" t="s">
        <v>6</v>
      </c>
      <c r="J4" s="1" t="s">
        <v>7</v>
      </c>
      <c r="K4" s="492" t="s">
        <v>8</v>
      </c>
    </row>
    <row r="5" spans="1:11" ht="43.5" x14ac:dyDescent="0.2">
      <c r="A5" s="487"/>
      <c r="B5" s="487"/>
      <c r="C5" s="487" t="s">
        <v>9</v>
      </c>
      <c r="D5" s="487" t="s">
        <v>10</v>
      </c>
      <c r="E5" s="487" t="s">
        <v>11</v>
      </c>
      <c r="F5" s="487" t="s">
        <v>12</v>
      </c>
      <c r="G5" s="487" t="s">
        <v>13</v>
      </c>
      <c r="H5" s="5" t="s">
        <v>14</v>
      </c>
      <c r="I5" s="1" t="s">
        <v>15</v>
      </c>
      <c r="J5" s="1" t="s">
        <v>16</v>
      </c>
      <c r="K5" s="492"/>
    </row>
    <row r="6" spans="1:11" ht="21.75" x14ac:dyDescent="0.2">
      <c r="A6" s="487"/>
      <c r="B6" s="487"/>
      <c r="C6" s="487"/>
      <c r="D6" s="487"/>
      <c r="E6" s="487"/>
      <c r="F6" s="487"/>
      <c r="G6" s="487"/>
      <c r="H6" s="10" t="s">
        <v>17</v>
      </c>
      <c r="I6" s="10" t="s">
        <v>17</v>
      </c>
      <c r="J6" s="1" t="s">
        <v>18</v>
      </c>
      <c r="K6" s="492"/>
    </row>
    <row r="7" spans="1:11" ht="21.75" x14ac:dyDescent="0.2">
      <c r="A7" s="487"/>
      <c r="B7" s="487"/>
      <c r="C7" s="488"/>
      <c r="D7" s="488"/>
      <c r="E7" s="488"/>
      <c r="F7" s="488"/>
      <c r="G7" s="488"/>
      <c r="H7" s="347" t="s">
        <v>19</v>
      </c>
      <c r="I7" s="1" t="s">
        <v>20</v>
      </c>
      <c r="J7" s="1"/>
      <c r="K7" s="492"/>
    </row>
    <row r="8" spans="1:11" ht="21.75" x14ac:dyDescent="0.2">
      <c r="A8" s="10"/>
      <c r="B8" s="10" t="s">
        <v>21</v>
      </c>
      <c r="C8" s="27"/>
      <c r="D8" s="27"/>
      <c r="E8" s="27"/>
      <c r="F8" s="27"/>
      <c r="G8" s="27"/>
      <c r="H8" s="348">
        <v>2347800</v>
      </c>
      <c r="I8" s="27"/>
      <c r="J8" s="27"/>
      <c r="K8" s="27"/>
    </row>
    <row r="9" spans="1:11" ht="43.5" x14ac:dyDescent="0.2">
      <c r="A9" s="319"/>
      <c r="B9" s="353" t="s">
        <v>29</v>
      </c>
      <c r="C9" s="186"/>
      <c r="D9" s="186"/>
      <c r="E9" s="186"/>
      <c r="F9" s="186"/>
      <c r="G9" s="186"/>
      <c r="H9" s="186"/>
      <c r="I9" s="186"/>
      <c r="J9" s="186"/>
      <c r="K9" s="186"/>
    </row>
    <row r="10" spans="1:11" ht="21.75" x14ac:dyDescent="0.2">
      <c r="A10" s="237">
        <v>1</v>
      </c>
      <c r="B10" s="311" t="s">
        <v>782</v>
      </c>
      <c r="C10" s="7" t="s">
        <v>783</v>
      </c>
      <c r="D10" s="7" t="s">
        <v>303</v>
      </c>
      <c r="E10" s="237">
        <v>6</v>
      </c>
      <c r="F10" s="237" t="s">
        <v>84</v>
      </c>
      <c r="G10" s="237" t="s">
        <v>84</v>
      </c>
      <c r="H10" s="238">
        <v>316200</v>
      </c>
      <c r="I10" s="237">
        <v>2</v>
      </c>
      <c r="J10" s="237" t="s">
        <v>784</v>
      </c>
      <c r="K10" s="237">
        <v>3</v>
      </c>
    </row>
    <row r="11" spans="1:11" ht="21.75" x14ac:dyDescent="0.2">
      <c r="A11" s="319"/>
      <c r="B11" s="353" t="s">
        <v>149</v>
      </c>
      <c r="C11" s="186"/>
      <c r="D11" s="186"/>
      <c r="E11" s="186"/>
      <c r="F11" s="186"/>
      <c r="G11" s="186"/>
      <c r="H11" s="186"/>
      <c r="I11" s="186"/>
      <c r="J11" s="186"/>
      <c r="K11" s="186"/>
    </row>
    <row r="12" spans="1:11" ht="43.5" x14ac:dyDescent="0.2">
      <c r="A12" s="237">
        <v>2</v>
      </c>
      <c r="B12" s="311" t="s">
        <v>785</v>
      </c>
      <c r="C12" s="237">
        <v>1</v>
      </c>
      <c r="D12" s="237" t="s">
        <v>266</v>
      </c>
      <c r="E12" s="237">
        <v>6</v>
      </c>
      <c r="F12" s="237" t="s">
        <v>84</v>
      </c>
      <c r="G12" s="237" t="s">
        <v>84</v>
      </c>
      <c r="H12" s="238">
        <v>21000</v>
      </c>
      <c r="I12" s="237">
        <v>2</v>
      </c>
      <c r="J12" s="237" t="s">
        <v>784</v>
      </c>
      <c r="K12" s="237">
        <v>3</v>
      </c>
    </row>
    <row r="13" spans="1:11" ht="21.75" x14ac:dyDescent="0.2">
      <c r="A13" s="237">
        <v>3</v>
      </c>
      <c r="B13" s="311" t="s">
        <v>786</v>
      </c>
      <c r="C13" s="237">
        <v>33</v>
      </c>
      <c r="D13" s="237" t="s">
        <v>678</v>
      </c>
      <c r="E13" s="237">
        <v>6</v>
      </c>
      <c r="F13" s="237" t="s">
        <v>84</v>
      </c>
      <c r="G13" s="237" t="s">
        <v>84</v>
      </c>
      <c r="H13" s="238">
        <v>1166500</v>
      </c>
      <c r="I13" s="237">
        <v>2</v>
      </c>
      <c r="J13" s="237" t="s">
        <v>784</v>
      </c>
      <c r="K13" s="237">
        <v>3</v>
      </c>
    </row>
    <row r="14" spans="1:11" ht="43.5" x14ac:dyDescent="0.2">
      <c r="A14" s="237">
        <v>4</v>
      </c>
      <c r="B14" s="311" t="s">
        <v>787</v>
      </c>
      <c r="C14" s="237">
        <v>6</v>
      </c>
      <c r="D14" s="237" t="s">
        <v>82</v>
      </c>
      <c r="E14" s="499" t="s">
        <v>788</v>
      </c>
      <c r="F14" s="499"/>
      <c r="G14" s="499"/>
      <c r="H14" s="238">
        <v>248500</v>
      </c>
      <c r="I14" s="237">
        <v>2</v>
      </c>
      <c r="J14" s="237" t="s">
        <v>784</v>
      </c>
      <c r="K14" s="237">
        <v>1</v>
      </c>
    </row>
    <row r="15" spans="1:11" ht="43.5" x14ac:dyDescent="0.2">
      <c r="A15" s="237">
        <v>5</v>
      </c>
      <c r="B15" s="311" t="s">
        <v>789</v>
      </c>
      <c r="C15" s="237">
        <v>60</v>
      </c>
      <c r="D15" s="237" t="s">
        <v>170</v>
      </c>
      <c r="E15" s="494" t="s">
        <v>790</v>
      </c>
      <c r="F15" s="494"/>
      <c r="G15" s="494"/>
      <c r="H15" s="238">
        <v>336000</v>
      </c>
      <c r="I15" s="237">
        <v>2</v>
      </c>
      <c r="J15" s="237" t="s">
        <v>784</v>
      </c>
      <c r="K15" s="237">
        <v>2</v>
      </c>
    </row>
    <row r="16" spans="1:11" ht="21.75" x14ac:dyDescent="0.2">
      <c r="A16" s="237">
        <v>6</v>
      </c>
      <c r="B16" s="311" t="s">
        <v>791</v>
      </c>
      <c r="C16" s="237">
        <v>1</v>
      </c>
      <c r="D16" s="237" t="s">
        <v>440</v>
      </c>
      <c r="E16" s="494" t="s">
        <v>790</v>
      </c>
      <c r="F16" s="494"/>
      <c r="G16" s="494"/>
      <c r="H16" s="238">
        <v>10000</v>
      </c>
      <c r="I16" s="237">
        <v>2</v>
      </c>
      <c r="J16" s="237" t="s">
        <v>784</v>
      </c>
      <c r="K16" s="237">
        <v>1</v>
      </c>
    </row>
    <row r="17" spans="1:11" ht="21.75" x14ac:dyDescent="0.2">
      <c r="A17" s="319"/>
      <c r="B17" s="353" t="s">
        <v>86</v>
      </c>
      <c r="C17" s="186"/>
      <c r="D17" s="186"/>
      <c r="E17" s="186"/>
      <c r="F17" s="186"/>
      <c r="G17" s="186"/>
      <c r="H17" s="186"/>
      <c r="I17" s="186"/>
      <c r="J17" s="186"/>
      <c r="K17" s="186"/>
    </row>
    <row r="18" spans="1:11" ht="43.5" x14ac:dyDescent="0.2">
      <c r="A18" s="237">
        <v>7</v>
      </c>
      <c r="B18" s="186" t="s">
        <v>792</v>
      </c>
      <c r="C18" s="237">
        <v>3</v>
      </c>
      <c r="D18" s="186" t="s">
        <v>103</v>
      </c>
      <c r="E18" s="494" t="s">
        <v>793</v>
      </c>
      <c r="F18" s="494"/>
      <c r="G18" s="494"/>
      <c r="H18" s="238">
        <v>222000</v>
      </c>
      <c r="I18" s="237">
        <v>2</v>
      </c>
      <c r="J18" s="237" t="s">
        <v>784</v>
      </c>
      <c r="K18" s="237">
        <v>3</v>
      </c>
    </row>
    <row r="19" spans="1:11" ht="43.5" x14ac:dyDescent="0.2">
      <c r="A19" s="319"/>
      <c r="B19" s="353" t="s">
        <v>399</v>
      </c>
      <c r="C19" s="186"/>
      <c r="D19" s="186"/>
      <c r="E19" s="186"/>
      <c r="F19" s="186"/>
      <c r="G19" s="186"/>
      <c r="H19" s="186"/>
      <c r="I19" s="186"/>
      <c r="J19" s="186"/>
      <c r="K19" s="186"/>
    </row>
    <row r="20" spans="1:11" ht="43.5" x14ac:dyDescent="0.2">
      <c r="A20" s="237">
        <v>8</v>
      </c>
      <c r="B20" s="186" t="s">
        <v>794</v>
      </c>
      <c r="C20" s="237">
        <v>20</v>
      </c>
      <c r="D20" s="186" t="s">
        <v>102</v>
      </c>
      <c r="E20" s="494" t="s">
        <v>795</v>
      </c>
      <c r="F20" s="494"/>
      <c r="G20" s="494"/>
      <c r="H20" s="238">
        <v>20600</v>
      </c>
      <c r="I20" s="237">
        <v>2</v>
      </c>
      <c r="J20" s="237" t="s">
        <v>784</v>
      </c>
      <c r="K20" s="237">
        <v>1</v>
      </c>
    </row>
    <row r="21" spans="1:11" ht="43.5" x14ac:dyDescent="0.2">
      <c r="A21" s="237">
        <v>9</v>
      </c>
      <c r="B21" s="186" t="s">
        <v>796</v>
      </c>
      <c r="C21" s="237">
        <v>10</v>
      </c>
      <c r="D21" s="186" t="s">
        <v>82</v>
      </c>
      <c r="E21" s="499" t="s">
        <v>788</v>
      </c>
      <c r="F21" s="499"/>
      <c r="G21" s="499"/>
      <c r="H21" s="238">
        <v>7000</v>
      </c>
      <c r="I21" s="237">
        <v>2</v>
      </c>
      <c r="J21" s="237" t="s">
        <v>784</v>
      </c>
      <c r="K21" s="237">
        <v>2</v>
      </c>
    </row>
    <row r="22" spans="1:11" ht="21.75" x14ac:dyDescent="0.2">
      <c r="A22" s="237" t="s">
        <v>504</v>
      </c>
      <c r="B22" s="186" t="s">
        <v>797</v>
      </c>
      <c r="C22" s="237" t="s">
        <v>662</v>
      </c>
      <c r="D22" s="237" t="s">
        <v>662</v>
      </c>
      <c r="E22" s="237"/>
      <c r="F22" s="237"/>
      <c r="G22" s="237"/>
      <c r="H22" s="238">
        <v>2347800</v>
      </c>
      <c r="I22" s="237"/>
      <c r="J22" s="237"/>
      <c r="K22" s="237"/>
    </row>
  </sheetData>
  <mergeCells count="19">
    <mergeCell ref="A1:K1"/>
    <mergeCell ref="A2:K2"/>
    <mergeCell ref="A3:K3"/>
    <mergeCell ref="A4:A7"/>
    <mergeCell ref="B4:B7"/>
    <mergeCell ref="C4:D4"/>
    <mergeCell ref="E4:G4"/>
    <mergeCell ref="K4:K7"/>
    <mergeCell ref="C5:C7"/>
    <mergeCell ref="D5:D7"/>
    <mergeCell ref="E18:G18"/>
    <mergeCell ref="E20:G20"/>
    <mergeCell ref="E21:G21"/>
    <mergeCell ref="E5:E7"/>
    <mergeCell ref="F5:F7"/>
    <mergeCell ref="G5:G7"/>
    <mergeCell ref="E14:G14"/>
    <mergeCell ref="E15:G15"/>
    <mergeCell ref="E16:G16"/>
  </mergeCells>
  <pageMargins left="0.70866141732283472" right="0.70866141732283472" top="0.74803149606299213" bottom="0.74803149606299213" header="0.31496062992125984" footer="0.31496062992125984"/>
  <pageSetup paperSize="9" scale="96" fitToHeight="0" orientation="landscape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8"/>
  <sheetViews>
    <sheetView workbookViewId="0">
      <selection activeCell="F12" sqref="F12"/>
    </sheetView>
  </sheetViews>
  <sheetFormatPr defaultRowHeight="21.75" x14ac:dyDescent="0.2"/>
  <cols>
    <col min="1" max="1" width="9.125" style="309" bestFit="1" customWidth="1"/>
    <col min="2" max="2" width="32.125" style="309" customWidth="1"/>
    <col min="3" max="3" width="9.125" style="309" bestFit="1" customWidth="1"/>
    <col min="4" max="7" width="9" style="309"/>
    <col min="8" max="8" width="10.875" style="309" bestFit="1" customWidth="1"/>
    <col min="9" max="9" width="9" style="309"/>
    <col min="10" max="10" width="12.25" style="309" customWidth="1"/>
    <col min="11" max="16384" width="9" style="309"/>
  </cols>
  <sheetData>
    <row r="1" spans="1:11" x14ac:dyDescent="0.2">
      <c r="A1" s="489" t="s">
        <v>97</v>
      </c>
      <c r="B1" s="489"/>
      <c r="C1" s="489"/>
      <c r="D1" s="489"/>
      <c r="E1" s="489"/>
      <c r="F1" s="489"/>
      <c r="G1" s="489"/>
      <c r="H1" s="489"/>
      <c r="I1" s="489"/>
      <c r="J1" s="489"/>
      <c r="K1" s="489"/>
    </row>
    <row r="2" spans="1:11" x14ac:dyDescent="0.2">
      <c r="A2" s="489" t="s">
        <v>799</v>
      </c>
      <c r="B2" s="489"/>
      <c r="C2" s="489"/>
      <c r="D2" s="489"/>
      <c r="E2" s="489"/>
      <c r="F2" s="489"/>
      <c r="G2" s="489"/>
      <c r="H2" s="489"/>
      <c r="I2" s="489"/>
      <c r="J2" s="489"/>
      <c r="K2" s="489"/>
    </row>
    <row r="3" spans="1:11" x14ac:dyDescent="0.2">
      <c r="A3" s="503" t="s">
        <v>1</v>
      </c>
      <c r="B3" s="503"/>
      <c r="C3" s="503"/>
      <c r="D3" s="503"/>
      <c r="E3" s="503"/>
      <c r="F3" s="503"/>
      <c r="G3" s="503"/>
      <c r="H3" s="503"/>
      <c r="I3" s="503"/>
      <c r="J3" s="503"/>
      <c r="K3" s="503"/>
    </row>
    <row r="4" spans="1:11" x14ac:dyDescent="0.2">
      <c r="A4" s="487" t="s">
        <v>2</v>
      </c>
      <c r="B4" s="487" t="s">
        <v>3</v>
      </c>
      <c r="C4" s="487" t="s">
        <v>4</v>
      </c>
      <c r="D4" s="487"/>
      <c r="E4" s="487" t="s">
        <v>5</v>
      </c>
      <c r="F4" s="487"/>
      <c r="G4" s="487"/>
      <c r="H4" s="5"/>
      <c r="I4" s="460" t="s">
        <v>6</v>
      </c>
      <c r="J4" s="460" t="s">
        <v>7</v>
      </c>
      <c r="K4" s="492" t="s">
        <v>8</v>
      </c>
    </row>
    <row r="5" spans="1:11" ht="43.5" x14ac:dyDescent="0.2">
      <c r="A5" s="487"/>
      <c r="B5" s="487"/>
      <c r="C5" s="487" t="s">
        <v>9</v>
      </c>
      <c r="D5" s="487" t="s">
        <v>10</v>
      </c>
      <c r="E5" s="487" t="s">
        <v>11</v>
      </c>
      <c r="F5" s="487" t="s">
        <v>12</v>
      </c>
      <c r="G5" s="487" t="s">
        <v>13</v>
      </c>
      <c r="H5" s="5" t="s">
        <v>14</v>
      </c>
      <c r="I5" s="460" t="s">
        <v>15</v>
      </c>
      <c r="J5" s="460" t="s">
        <v>16</v>
      </c>
      <c r="K5" s="492"/>
    </row>
    <row r="6" spans="1:11" x14ac:dyDescent="0.2">
      <c r="A6" s="487"/>
      <c r="B6" s="487"/>
      <c r="C6" s="487"/>
      <c r="D6" s="487"/>
      <c r="E6" s="487"/>
      <c r="F6" s="487"/>
      <c r="G6" s="487"/>
      <c r="H6" s="10" t="s">
        <v>17</v>
      </c>
      <c r="I6" s="10" t="s">
        <v>17</v>
      </c>
      <c r="J6" s="460" t="s">
        <v>18</v>
      </c>
      <c r="K6" s="492"/>
    </row>
    <row r="7" spans="1:11" x14ac:dyDescent="0.2">
      <c r="A7" s="487"/>
      <c r="B7" s="487"/>
      <c r="C7" s="488"/>
      <c r="D7" s="488"/>
      <c r="E7" s="488"/>
      <c r="F7" s="488"/>
      <c r="G7" s="488"/>
      <c r="H7" s="347" t="s">
        <v>19</v>
      </c>
      <c r="I7" s="460" t="s">
        <v>20</v>
      </c>
      <c r="J7" s="460"/>
      <c r="K7" s="492"/>
    </row>
    <row r="8" spans="1:11" x14ac:dyDescent="0.2">
      <c r="A8" s="10"/>
      <c r="B8" s="10" t="s">
        <v>21</v>
      </c>
      <c r="C8" s="27"/>
      <c r="D8" s="27"/>
      <c r="E8" s="27"/>
      <c r="F8" s="27"/>
      <c r="G8" s="27"/>
      <c r="H8" s="348">
        <f>H11+H13+H15+H16+H18+H20+H24+H28+H29+H31+H33+H34+H35</f>
        <v>3914667.2</v>
      </c>
      <c r="I8" s="27"/>
      <c r="J8" s="27"/>
      <c r="K8" s="27"/>
    </row>
    <row r="9" spans="1:11" ht="43.5" x14ac:dyDescent="0.2">
      <c r="A9" s="370">
        <v>1</v>
      </c>
      <c r="B9" s="371" t="s">
        <v>770</v>
      </c>
      <c r="C9" s="372"/>
      <c r="D9" s="461"/>
      <c r="E9" s="461"/>
      <c r="F9" s="461"/>
      <c r="G9" s="461"/>
      <c r="H9" s="373"/>
      <c r="I9" s="461" t="s">
        <v>112</v>
      </c>
      <c r="J9" s="461" t="s">
        <v>800</v>
      </c>
      <c r="K9" s="374"/>
    </row>
    <row r="10" spans="1:11" x14ac:dyDescent="0.2">
      <c r="A10" s="461"/>
      <c r="B10" s="371" t="s">
        <v>801</v>
      </c>
      <c r="C10" s="372"/>
      <c r="D10" s="461"/>
      <c r="E10" s="461"/>
      <c r="F10" s="461"/>
      <c r="G10" s="461"/>
      <c r="H10" s="373"/>
      <c r="I10" s="461"/>
      <c r="J10" s="461"/>
      <c r="K10" s="461"/>
    </row>
    <row r="11" spans="1:11" x14ac:dyDescent="0.2">
      <c r="A11" s="461"/>
      <c r="B11" s="375" t="s">
        <v>833</v>
      </c>
      <c r="C11" s="376">
        <v>12000</v>
      </c>
      <c r="D11" s="461" t="s">
        <v>802</v>
      </c>
      <c r="E11" s="499" t="s">
        <v>799</v>
      </c>
      <c r="F11" s="499"/>
      <c r="G11" s="499"/>
      <c r="H11" s="373">
        <v>672540</v>
      </c>
      <c r="I11" s="461"/>
      <c r="J11" s="461"/>
      <c r="K11" s="461"/>
    </row>
    <row r="12" spans="1:11" ht="43.5" x14ac:dyDescent="0.2">
      <c r="A12" s="370">
        <v>2</v>
      </c>
      <c r="B12" s="377" t="s">
        <v>803</v>
      </c>
      <c r="C12" s="463"/>
      <c r="D12" s="463"/>
      <c r="E12" s="463"/>
      <c r="F12" s="463"/>
      <c r="G12" s="463"/>
      <c r="H12" s="463"/>
      <c r="I12" s="463" t="s">
        <v>112</v>
      </c>
      <c r="J12" s="461" t="s">
        <v>800</v>
      </c>
      <c r="K12" s="463"/>
    </row>
    <row r="13" spans="1:11" x14ac:dyDescent="0.2">
      <c r="A13" s="461"/>
      <c r="B13" s="377" t="s">
        <v>804</v>
      </c>
      <c r="C13" s="378">
        <v>95.68</v>
      </c>
      <c r="D13" s="379" t="s">
        <v>170</v>
      </c>
      <c r="E13" s="502" t="s">
        <v>799</v>
      </c>
      <c r="F13" s="502"/>
      <c r="G13" s="502"/>
      <c r="H13" s="380">
        <v>68000</v>
      </c>
      <c r="I13" s="463"/>
      <c r="J13" s="461"/>
      <c r="K13" s="463"/>
    </row>
    <row r="14" spans="1:11" ht="43.5" x14ac:dyDescent="0.2">
      <c r="A14" s="381">
        <v>3</v>
      </c>
      <c r="B14" s="382" t="s">
        <v>87</v>
      </c>
      <c r="C14" s="375"/>
      <c r="D14" s="461"/>
      <c r="E14" s="461"/>
      <c r="F14" s="461"/>
      <c r="G14" s="461"/>
      <c r="H14" s="375"/>
      <c r="I14" s="461" t="s">
        <v>112</v>
      </c>
      <c r="J14" s="461" t="s">
        <v>800</v>
      </c>
      <c r="K14" s="461"/>
    </row>
    <row r="15" spans="1:11" ht="43.5" x14ac:dyDescent="0.2">
      <c r="A15" s="461"/>
      <c r="B15" s="371" t="s">
        <v>805</v>
      </c>
      <c r="C15" s="372">
        <v>35</v>
      </c>
      <c r="D15" s="461" t="s">
        <v>170</v>
      </c>
      <c r="E15" s="461"/>
      <c r="F15" s="461"/>
      <c r="G15" s="461"/>
      <c r="H15" s="373">
        <v>91000</v>
      </c>
      <c r="I15" s="461"/>
      <c r="J15" s="461"/>
      <c r="K15" s="461"/>
    </row>
    <row r="16" spans="1:11" ht="43.5" x14ac:dyDescent="0.2">
      <c r="A16" s="461"/>
      <c r="B16" s="371" t="s">
        <v>806</v>
      </c>
      <c r="C16" s="372">
        <v>4</v>
      </c>
      <c r="D16" s="461" t="s">
        <v>31</v>
      </c>
      <c r="E16" s="461"/>
      <c r="F16" s="461"/>
      <c r="G16" s="461"/>
      <c r="H16" s="373">
        <v>32500</v>
      </c>
      <c r="I16" s="461"/>
      <c r="J16" s="461"/>
      <c r="K16" s="461"/>
    </row>
    <row r="17" spans="1:11" x14ac:dyDescent="0.2">
      <c r="A17" s="370">
        <v>4</v>
      </c>
      <c r="B17" s="371" t="s">
        <v>807</v>
      </c>
      <c r="C17" s="372"/>
      <c r="D17" s="461"/>
      <c r="E17" s="461"/>
      <c r="F17" s="461"/>
      <c r="G17" s="461"/>
      <c r="H17" s="373"/>
      <c r="I17" s="461" t="s">
        <v>112</v>
      </c>
      <c r="J17" s="461" t="s">
        <v>800</v>
      </c>
      <c r="K17" s="461"/>
    </row>
    <row r="18" spans="1:11" ht="43.5" x14ac:dyDescent="0.2">
      <c r="A18" s="383"/>
      <c r="B18" s="371" t="s">
        <v>808</v>
      </c>
      <c r="C18" s="372">
        <v>1</v>
      </c>
      <c r="D18" s="461" t="s">
        <v>192</v>
      </c>
      <c r="E18" s="502" t="s">
        <v>799</v>
      </c>
      <c r="F18" s="502"/>
      <c r="G18" s="502"/>
      <c r="H18" s="373">
        <v>130000</v>
      </c>
      <c r="I18" s="461"/>
      <c r="J18" s="461"/>
      <c r="K18" s="461"/>
    </row>
    <row r="19" spans="1:11" ht="43.5" x14ac:dyDescent="0.2">
      <c r="A19" s="370">
        <v>5</v>
      </c>
      <c r="B19" s="371" t="s">
        <v>399</v>
      </c>
      <c r="C19" s="372"/>
      <c r="D19" s="461"/>
      <c r="E19" s="461"/>
      <c r="F19" s="461"/>
      <c r="G19" s="461"/>
      <c r="H19" s="373"/>
      <c r="I19" s="461" t="s">
        <v>112</v>
      </c>
      <c r="J19" s="461" t="s">
        <v>800</v>
      </c>
      <c r="K19" s="461"/>
    </row>
    <row r="20" spans="1:11" ht="43.5" x14ac:dyDescent="0.2">
      <c r="A20" s="383"/>
      <c r="B20" s="371" t="s">
        <v>577</v>
      </c>
      <c r="C20" s="372">
        <v>80</v>
      </c>
      <c r="D20" s="461" t="s">
        <v>102</v>
      </c>
      <c r="E20" s="499" t="s">
        <v>809</v>
      </c>
      <c r="F20" s="499"/>
      <c r="G20" s="499"/>
      <c r="H20" s="373">
        <v>294800</v>
      </c>
      <c r="I20" s="461"/>
      <c r="J20" s="461"/>
      <c r="K20" s="461"/>
    </row>
    <row r="21" spans="1:11" ht="65.25" x14ac:dyDescent="0.2">
      <c r="A21" s="370">
        <v>6</v>
      </c>
      <c r="B21" s="371" t="s">
        <v>810</v>
      </c>
      <c r="C21" s="372"/>
      <c r="D21" s="461"/>
      <c r="E21" s="461"/>
      <c r="F21" s="461"/>
      <c r="G21" s="461"/>
      <c r="H21" s="373"/>
      <c r="I21" s="461" t="s">
        <v>811</v>
      </c>
      <c r="J21" s="461" t="s">
        <v>800</v>
      </c>
      <c r="K21" s="461"/>
    </row>
    <row r="22" spans="1:11" ht="43.5" x14ac:dyDescent="0.2">
      <c r="A22" s="370"/>
      <c r="B22" s="371" t="s">
        <v>812</v>
      </c>
      <c r="C22" s="372"/>
      <c r="D22" s="461"/>
      <c r="E22" s="461"/>
      <c r="F22" s="461"/>
      <c r="G22" s="461"/>
      <c r="H22" s="373"/>
      <c r="I22" s="461"/>
      <c r="J22" s="461"/>
      <c r="K22" s="461"/>
    </row>
    <row r="23" spans="1:11" x14ac:dyDescent="0.2">
      <c r="A23" s="461"/>
      <c r="B23" s="501" t="s">
        <v>813</v>
      </c>
      <c r="C23" s="501"/>
      <c r="D23" s="501"/>
      <c r="E23" s="501"/>
      <c r="F23" s="501"/>
      <c r="G23" s="461"/>
      <c r="H23" s="461"/>
      <c r="I23" s="461"/>
      <c r="J23" s="461"/>
      <c r="K23" s="461"/>
    </row>
    <row r="24" spans="1:11" x14ac:dyDescent="0.2">
      <c r="A24" s="461"/>
      <c r="B24" s="375" t="s">
        <v>814</v>
      </c>
      <c r="C24" s="372">
        <v>40</v>
      </c>
      <c r="D24" s="461" t="s">
        <v>170</v>
      </c>
      <c r="E24" s="499" t="s">
        <v>799</v>
      </c>
      <c r="F24" s="499"/>
      <c r="G24" s="499"/>
      <c r="H24" s="373">
        <v>240150</v>
      </c>
      <c r="I24" s="461"/>
      <c r="J24" s="461"/>
      <c r="K24" s="461"/>
    </row>
    <row r="25" spans="1:11" x14ac:dyDescent="0.2">
      <c r="A25" s="370"/>
      <c r="B25" s="501" t="s">
        <v>815</v>
      </c>
      <c r="C25" s="501"/>
      <c r="D25" s="501"/>
      <c r="E25" s="501"/>
      <c r="F25" s="501"/>
      <c r="G25" s="501"/>
      <c r="H25" s="461"/>
      <c r="I25" s="461" t="s">
        <v>811</v>
      </c>
      <c r="J25" s="461" t="s">
        <v>800</v>
      </c>
      <c r="K25" s="461"/>
    </row>
    <row r="26" spans="1:11" x14ac:dyDescent="0.2">
      <c r="A26" s="370"/>
      <c r="B26" s="501" t="s">
        <v>816</v>
      </c>
      <c r="C26" s="501"/>
      <c r="D26" s="501"/>
      <c r="E26" s="501"/>
      <c r="F26" s="501"/>
      <c r="G26" s="501"/>
      <c r="H26" s="461"/>
      <c r="I26" s="461"/>
      <c r="J26" s="461"/>
      <c r="K26" s="461"/>
    </row>
    <row r="27" spans="1:11" x14ac:dyDescent="0.2">
      <c r="A27" s="370">
        <v>7</v>
      </c>
      <c r="B27" s="501" t="s">
        <v>817</v>
      </c>
      <c r="C27" s="501"/>
      <c r="D27" s="501"/>
      <c r="E27" s="501"/>
      <c r="F27" s="501"/>
      <c r="G27" s="501"/>
      <c r="H27" s="373"/>
      <c r="I27" s="461"/>
      <c r="J27" s="461"/>
      <c r="K27" s="461"/>
    </row>
    <row r="28" spans="1:11" ht="43.5" x14ac:dyDescent="0.2">
      <c r="A28" s="461"/>
      <c r="B28" s="462" t="s">
        <v>818</v>
      </c>
      <c r="C28" s="384">
        <v>80</v>
      </c>
      <c r="D28" s="461" t="s">
        <v>192</v>
      </c>
      <c r="E28" s="500" t="s">
        <v>819</v>
      </c>
      <c r="F28" s="500"/>
      <c r="G28" s="500"/>
      <c r="H28" s="373">
        <v>118000</v>
      </c>
      <c r="I28" s="461"/>
      <c r="J28" s="461"/>
      <c r="K28" s="461"/>
    </row>
    <row r="29" spans="1:11" ht="43.5" x14ac:dyDescent="0.2">
      <c r="A29" s="461"/>
      <c r="B29" s="462" t="s">
        <v>820</v>
      </c>
      <c r="C29" s="384">
        <v>80</v>
      </c>
      <c r="D29" s="461" t="s">
        <v>192</v>
      </c>
      <c r="E29" s="500" t="s">
        <v>819</v>
      </c>
      <c r="F29" s="500"/>
      <c r="G29" s="500"/>
      <c r="H29" s="373">
        <v>118000</v>
      </c>
      <c r="I29" s="461"/>
      <c r="J29" s="461"/>
      <c r="K29" s="461"/>
    </row>
    <row r="30" spans="1:11" ht="43.5" x14ac:dyDescent="0.2">
      <c r="A30" s="370">
        <v>8</v>
      </c>
      <c r="B30" s="371" t="s">
        <v>821</v>
      </c>
      <c r="C30" s="372"/>
      <c r="D30" s="461"/>
      <c r="E30" s="499"/>
      <c r="F30" s="499"/>
      <c r="G30" s="499"/>
      <c r="H30" s="373"/>
      <c r="I30" s="461"/>
      <c r="J30" s="461"/>
      <c r="K30" s="461"/>
    </row>
    <row r="31" spans="1:11" ht="43.5" x14ac:dyDescent="0.2">
      <c r="A31" s="461"/>
      <c r="B31" s="375" t="s">
        <v>822</v>
      </c>
      <c r="C31" s="372">
        <v>13</v>
      </c>
      <c r="D31" s="461" t="s">
        <v>170</v>
      </c>
      <c r="E31" s="499" t="s">
        <v>799</v>
      </c>
      <c r="F31" s="499"/>
      <c r="G31" s="499"/>
      <c r="H31" s="373">
        <v>290000</v>
      </c>
      <c r="I31" s="461"/>
      <c r="J31" s="461"/>
      <c r="K31" s="461"/>
    </row>
    <row r="32" spans="1:11" x14ac:dyDescent="0.2">
      <c r="A32" s="381">
        <v>9</v>
      </c>
      <c r="B32" s="501" t="s">
        <v>823</v>
      </c>
      <c r="C32" s="501"/>
      <c r="D32" s="501"/>
      <c r="E32" s="501"/>
      <c r="F32" s="501"/>
      <c r="G32" s="501"/>
      <c r="H32" s="373"/>
      <c r="I32" s="461"/>
      <c r="J32" s="461"/>
      <c r="K32" s="461"/>
    </row>
    <row r="33" spans="1:11" ht="43.5" x14ac:dyDescent="0.2">
      <c r="A33" s="461"/>
      <c r="B33" s="375" t="s">
        <v>824</v>
      </c>
      <c r="C33" s="384">
        <v>40</v>
      </c>
      <c r="D33" s="461" t="s">
        <v>170</v>
      </c>
      <c r="E33" s="499" t="s">
        <v>799</v>
      </c>
      <c r="F33" s="499"/>
      <c r="G33" s="499"/>
      <c r="H33" s="373">
        <v>316000</v>
      </c>
      <c r="I33" s="461"/>
      <c r="J33" s="461"/>
      <c r="K33" s="461"/>
    </row>
    <row r="34" spans="1:11" ht="43.5" x14ac:dyDescent="0.2">
      <c r="A34" s="370">
        <v>10</v>
      </c>
      <c r="B34" s="371" t="s">
        <v>825</v>
      </c>
      <c r="C34" s="373">
        <v>100000</v>
      </c>
      <c r="D34" s="461" t="s">
        <v>826</v>
      </c>
      <c r="E34" s="499" t="s">
        <v>799</v>
      </c>
      <c r="F34" s="499"/>
      <c r="G34" s="499"/>
      <c r="H34" s="373">
        <v>586500</v>
      </c>
      <c r="I34" s="461" t="s">
        <v>811</v>
      </c>
      <c r="J34" s="461" t="s">
        <v>800</v>
      </c>
      <c r="K34" s="383"/>
    </row>
    <row r="35" spans="1:11" x14ac:dyDescent="0.2">
      <c r="A35" s="381">
        <v>11</v>
      </c>
      <c r="B35" s="371" t="s">
        <v>827</v>
      </c>
      <c r="C35" s="375"/>
      <c r="D35" s="461"/>
      <c r="E35" s="499" t="s">
        <v>799</v>
      </c>
      <c r="F35" s="499"/>
      <c r="G35" s="499"/>
      <c r="H35" s="385">
        <v>957177.2</v>
      </c>
      <c r="I35" s="461" t="s">
        <v>811</v>
      </c>
      <c r="J35" s="461" t="s">
        <v>800</v>
      </c>
      <c r="K35" s="461"/>
    </row>
    <row r="36" spans="1:11" x14ac:dyDescent="0.2">
      <c r="A36" s="371"/>
      <c r="B36" s="371" t="s">
        <v>828</v>
      </c>
      <c r="C36" s="373">
        <v>15000</v>
      </c>
      <c r="D36" s="461" t="s">
        <v>829</v>
      </c>
      <c r="E36" s="461"/>
      <c r="F36" s="461"/>
      <c r="G36" s="461"/>
      <c r="H36" s="362"/>
      <c r="I36" s="461"/>
      <c r="J36" s="461"/>
      <c r="K36" s="386"/>
    </row>
    <row r="37" spans="1:11" x14ac:dyDescent="0.2">
      <c r="A37" s="381"/>
      <c r="B37" s="371" t="s">
        <v>830</v>
      </c>
      <c r="C37" s="373">
        <v>70000</v>
      </c>
      <c r="D37" s="461" t="s">
        <v>831</v>
      </c>
      <c r="E37" s="461"/>
      <c r="F37" s="461"/>
      <c r="G37" s="461"/>
      <c r="H37" s="375"/>
      <c r="I37" s="461"/>
      <c r="J37" s="461"/>
      <c r="K37" s="461"/>
    </row>
    <row r="38" spans="1:11" x14ac:dyDescent="0.2">
      <c r="A38" s="383" t="s">
        <v>504</v>
      </c>
      <c r="B38" s="383" t="s">
        <v>832</v>
      </c>
      <c r="C38" s="383"/>
      <c r="D38" s="383"/>
      <c r="E38" s="383"/>
      <c r="F38" s="383"/>
      <c r="G38" s="383"/>
      <c r="H38" s="383"/>
      <c r="I38" s="383"/>
      <c r="J38" s="387"/>
      <c r="K38" s="388"/>
    </row>
  </sheetData>
  <mergeCells count="30">
    <mergeCell ref="A1:K1"/>
    <mergeCell ref="A2:K2"/>
    <mergeCell ref="A3:K3"/>
    <mergeCell ref="A4:A7"/>
    <mergeCell ref="B4:B7"/>
    <mergeCell ref="C4:D4"/>
    <mergeCell ref="E4:G4"/>
    <mergeCell ref="K4:K7"/>
    <mergeCell ref="C5:C7"/>
    <mergeCell ref="D5:D7"/>
    <mergeCell ref="B27:G27"/>
    <mergeCell ref="E5:E7"/>
    <mergeCell ref="F5:F7"/>
    <mergeCell ref="G5:G7"/>
    <mergeCell ref="E11:G11"/>
    <mergeCell ref="E13:G13"/>
    <mergeCell ref="E18:G18"/>
    <mergeCell ref="E20:G20"/>
    <mergeCell ref="B23:F23"/>
    <mergeCell ref="E24:G24"/>
    <mergeCell ref="B25:G25"/>
    <mergeCell ref="B26:G26"/>
    <mergeCell ref="E34:G34"/>
    <mergeCell ref="E35:G35"/>
    <mergeCell ref="E28:G28"/>
    <mergeCell ref="E29:G29"/>
    <mergeCell ref="E30:G30"/>
    <mergeCell ref="E31:G31"/>
    <mergeCell ref="B32:G32"/>
    <mergeCell ref="E33:G33"/>
  </mergeCells>
  <pageMargins left="0.70866141732283472" right="0.70866141732283472" top="0.74803149606299213" bottom="0.74803149606299213" header="0.31496062992125984" footer="0.31496062992125984"/>
  <pageSetup paperSize="9" scale="96" fitToHeight="0" orientation="landscape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4"/>
  <sheetViews>
    <sheetView workbookViewId="0">
      <selection activeCell="F11" sqref="F11"/>
    </sheetView>
  </sheetViews>
  <sheetFormatPr defaultRowHeight="21.75" x14ac:dyDescent="0.5"/>
  <cols>
    <col min="1" max="1" width="9.125" style="11" bestFit="1" customWidth="1"/>
    <col min="2" max="2" width="32.125" style="11" customWidth="1"/>
    <col min="3" max="3" width="9.125" style="11" bestFit="1" customWidth="1"/>
    <col min="4" max="4" width="9" style="11"/>
    <col min="5" max="5" width="9.125" style="11" bestFit="1" customWidth="1"/>
    <col min="6" max="7" width="9" style="11"/>
    <col min="8" max="8" width="12.375" style="11" customWidth="1"/>
    <col min="9" max="9" width="9" style="11"/>
    <col min="10" max="10" width="12.125" style="11" customWidth="1"/>
    <col min="11" max="16384" width="9" style="11"/>
  </cols>
  <sheetData>
    <row r="1" spans="1:11" x14ac:dyDescent="0.5">
      <c r="A1" s="489" t="s">
        <v>97</v>
      </c>
      <c r="B1" s="489"/>
      <c r="C1" s="489"/>
      <c r="D1" s="489"/>
      <c r="E1" s="489"/>
      <c r="F1" s="489"/>
      <c r="G1" s="489"/>
      <c r="H1" s="489"/>
      <c r="I1" s="489"/>
      <c r="J1" s="489"/>
      <c r="K1" s="489"/>
    </row>
    <row r="2" spans="1:11" x14ac:dyDescent="0.5">
      <c r="A2" s="489" t="s">
        <v>834</v>
      </c>
      <c r="B2" s="489"/>
      <c r="C2" s="489"/>
      <c r="D2" s="489"/>
      <c r="E2" s="489"/>
      <c r="F2" s="489"/>
      <c r="G2" s="489"/>
      <c r="H2" s="489"/>
      <c r="I2" s="489"/>
      <c r="J2" s="489"/>
      <c r="K2" s="489"/>
    </row>
    <row r="3" spans="1:11" x14ac:dyDescent="0.5">
      <c r="A3" s="503" t="s">
        <v>1</v>
      </c>
      <c r="B3" s="503"/>
      <c r="C3" s="503"/>
      <c r="D3" s="503"/>
      <c r="E3" s="503"/>
      <c r="F3" s="503"/>
      <c r="G3" s="503"/>
      <c r="H3" s="503"/>
      <c r="I3" s="503"/>
      <c r="J3" s="503"/>
      <c r="K3" s="503"/>
    </row>
    <row r="4" spans="1:11" x14ac:dyDescent="0.5">
      <c r="A4" s="487" t="s">
        <v>2</v>
      </c>
      <c r="B4" s="487" t="s">
        <v>3</v>
      </c>
      <c r="C4" s="487" t="s">
        <v>4</v>
      </c>
      <c r="D4" s="487"/>
      <c r="E4" s="487" t="s">
        <v>5</v>
      </c>
      <c r="F4" s="487"/>
      <c r="G4" s="487"/>
      <c r="H4" s="5"/>
      <c r="I4" s="1" t="s">
        <v>6</v>
      </c>
      <c r="J4" s="1" t="s">
        <v>7</v>
      </c>
      <c r="K4" s="492" t="s">
        <v>8</v>
      </c>
    </row>
    <row r="5" spans="1:11" ht="43.5" x14ac:dyDescent="0.5">
      <c r="A5" s="487"/>
      <c r="B5" s="487"/>
      <c r="C5" s="487" t="s">
        <v>9</v>
      </c>
      <c r="D5" s="487" t="s">
        <v>10</v>
      </c>
      <c r="E5" s="487" t="s">
        <v>11</v>
      </c>
      <c r="F5" s="487" t="s">
        <v>12</v>
      </c>
      <c r="G5" s="487" t="s">
        <v>13</v>
      </c>
      <c r="H5" s="5" t="s">
        <v>14</v>
      </c>
      <c r="I5" s="1" t="s">
        <v>15</v>
      </c>
      <c r="J5" s="1" t="s">
        <v>16</v>
      </c>
      <c r="K5" s="492"/>
    </row>
    <row r="6" spans="1:11" x14ac:dyDescent="0.5">
      <c r="A6" s="487"/>
      <c r="B6" s="487"/>
      <c r="C6" s="487"/>
      <c r="D6" s="487"/>
      <c r="E6" s="487"/>
      <c r="F6" s="487"/>
      <c r="G6" s="487"/>
      <c r="H6" s="10" t="s">
        <v>17</v>
      </c>
      <c r="I6" s="10" t="s">
        <v>17</v>
      </c>
      <c r="J6" s="1" t="s">
        <v>18</v>
      </c>
      <c r="K6" s="492"/>
    </row>
    <row r="7" spans="1:11" x14ac:dyDescent="0.5">
      <c r="A7" s="487"/>
      <c r="B7" s="487"/>
      <c r="C7" s="488"/>
      <c r="D7" s="488"/>
      <c r="E7" s="488"/>
      <c r="F7" s="488"/>
      <c r="G7" s="488"/>
      <c r="H7" s="347" t="s">
        <v>19</v>
      </c>
      <c r="I7" s="1" t="s">
        <v>20</v>
      </c>
      <c r="J7" s="1"/>
      <c r="K7" s="492"/>
    </row>
    <row r="8" spans="1:11" x14ac:dyDescent="0.5">
      <c r="A8" s="10"/>
      <c r="B8" s="10" t="s">
        <v>21</v>
      </c>
      <c r="C8" s="27"/>
      <c r="D8" s="27"/>
      <c r="E8" s="27"/>
      <c r="F8" s="27"/>
      <c r="G8" s="27"/>
      <c r="H8" s="348">
        <v>2583270</v>
      </c>
      <c r="I8" s="27"/>
      <c r="J8" s="27"/>
      <c r="K8" s="27"/>
    </row>
    <row r="9" spans="1:11" ht="43.5" x14ac:dyDescent="0.5">
      <c r="A9" s="319"/>
      <c r="B9" s="353" t="s">
        <v>29</v>
      </c>
      <c r="C9" s="186"/>
      <c r="D9" s="186"/>
      <c r="E9" s="186"/>
      <c r="F9" s="186"/>
      <c r="G9" s="186"/>
      <c r="H9" s="186"/>
      <c r="I9" s="186"/>
      <c r="J9" s="186"/>
      <c r="K9" s="186"/>
    </row>
    <row r="10" spans="1:11" ht="43.5" x14ac:dyDescent="0.5">
      <c r="A10" s="354">
        <v>1</v>
      </c>
      <c r="B10" s="353" t="s">
        <v>835</v>
      </c>
      <c r="C10" s="237"/>
      <c r="D10" s="237"/>
      <c r="E10" s="237"/>
      <c r="F10" s="237"/>
      <c r="G10" s="237"/>
      <c r="H10" s="389">
        <v>30500</v>
      </c>
      <c r="I10" s="354" t="s">
        <v>836</v>
      </c>
      <c r="J10" s="237"/>
      <c r="K10" s="237"/>
    </row>
    <row r="11" spans="1:11" ht="43.5" x14ac:dyDescent="0.5">
      <c r="A11" s="237"/>
      <c r="B11" s="186" t="s">
        <v>837</v>
      </c>
      <c r="C11" s="237"/>
      <c r="D11" s="237"/>
      <c r="E11" s="237"/>
      <c r="F11" s="237"/>
      <c r="G11" s="237"/>
      <c r="H11" s="365"/>
      <c r="I11" s="237"/>
      <c r="J11" s="237"/>
      <c r="K11" s="237"/>
    </row>
    <row r="12" spans="1:11" x14ac:dyDescent="0.5">
      <c r="A12" s="237"/>
      <c r="B12" s="186" t="s">
        <v>838</v>
      </c>
      <c r="C12" s="237"/>
      <c r="D12" s="237"/>
      <c r="E12" s="237"/>
      <c r="F12" s="237"/>
      <c r="G12" s="237"/>
      <c r="H12" s="237"/>
      <c r="I12" s="237"/>
      <c r="J12" s="237"/>
      <c r="K12" s="237"/>
    </row>
    <row r="13" spans="1:11" x14ac:dyDescent="0.5">
      <c r="A13" s="237"/>
      <c r="B13" s="186" t="s">
        <v>839</v>
      </c>
      <c r="C13" s="237" t="s">
        <v>840</v>
      </c>
      <c r="D13" s="237" t="s">
        <v>841</v>
      </c>
      <c r="E13" s="237">
        <v>1</v>
      </c>
      <c r="F13" s="237" t="s">
        <v>688</v>
      </c>
      <c r="G13" s="237" t="s">
        <v>121</v>
      </c>
      <c r="H13" s="237"/>
      <c r="I13" s="237"/>
      <c r="J13" s="237" t="s">
        <v>842</v>
      </c>
      <c r="K13" s="237"/>
    </row>
    <row r="14" spans="1:11" x14ac:dyDescent="0.5">
      <c r="A14" s="237"/>
      <c r="B14" s="186" t="s">
        <v>843</v>
      </c>
      <c r="C14" s="237" t="s">
        <v>844</v>
      </c>
      <c r="D14" s="237" t="s">
        <v>845</v>
      </c>
      <c r="E14" s="237">
        <v>1</v>
      </c>
      <c r="F14" s="237" t="s">
        <v>688</v>
      </c>
      <c r="G14" s="237" t="s">
        <v>121</v>
      </c>
      <c r="H14" s="237"/>
      <c r="I14" s="237"/>
      <c r="J14" s="237" t="s">
        <v>842</v>
      </c>
      <c r="K14" s="237"/>
    </row>
    <row r="15" spans="1:11" x14ac:dyDescent="0.5">
      <c r="A15" s="237"/>
      <c r="B15" s="186" t="s">
        <v>846</v>
      </c>
      <c r="C15" s="237" t="s">
        <v>847</v>
      </c>
      <c r="D15" s="237" t="s">
        <v>845</v>
      </c>
      <c r="E15" s="237">
        <v>1</v>
      </c>
      <c r="F15" s="237" t="s">
        <v>688</v>
      </c>
      <c r="G15" s="237" t="s">
        <v>121</v>
      </c>
      <c r="H15" s="237"/>
      <c r="I15" s="237"/>
      <c r="J15" s="237" t="s">
        <v>842</v>
      </c>
      <c r="K15" s="237"/>
    </row>
    <row r="16" spans="1:11" x14ac:dyDescent="0.5">
      <c r="A16" s="237"/>
      <c r="B16" s="186" t="s">
        <v>848</v>
      </c>
      <c r="C16" s="237"/>
      <c r="D16" s="237"/>
      <c r="E16" s="237"/>
      <c r="F16" s="237"/>
      <c r="G16" s="237"/>
      <c r="H16" s="237"/>
      <c r="I16" s="237"/>
      <c r="J16" s="237"/>
      <c r="K16" s="237"/>
    </row>
    <row r="17" spans="1:11" x14ac:dyDescent="0.5">
      <c r="A17" s="237"/>
      <c r="B17" s="186" t="s">
        <v>849</v>
      </c>
      <c r="C17" s="237">
        <v>1</v>
      </c>
      <c r="D17" s="237" t="s">
        <v>850</v>
      </c>
      <c r="E17" s="237">
        <v>1</v>
      </c>
      <c r="F17" s="237" t="s">
        <v>688</v>
      </c>
      <c r="G17" s="237" t="s">
        <v>121</v>
      </c>
      <c r="H17" s="237"/>
      <c r="I17" s="237"/>
      <c r="J17" s="237" t="s">
        <v>842</v>
      </c>
      <c r="K17" s="237"/>
    </row>
    <row r="18" spans="1:11" x14ac:dyDescent="0.5">
      <c r="A18" s="237"/>
      <c r="B18" s="186" t="s">
        <v>851</v>
      </c>
      <c r="C18" s="237"/>
      <c r="D18" s="237"/>
      <c r="E18" s="237"/>
      <c r="F18" s="237"/>
      <c r="G18" s="237"/>
      <c r="H18" s="237"/>
      <c r="I18" s="237"/>
      <c r="J18" s="237"/>
      <c r="K18" s="237"/>
    </row>
    <row r="19" spans="1:11" x14ac:dyDescent="0.5">
      <c r="A19" s="237"/>
      <c r="B19" s="186" t="s">
        <v>852</v>
      </c>
      <c r="C19" s="237">
        <v>1</v>
      </c>
      <c r="D19" s="237" t="s">
        <v>192</v>
      </c>
      <c r="E19" s="237">
        <v>1</v>
      </c>
      <c r="F19" s="237" t="s">
        <v>688</v>
      </c>
      <c r="G19" s="237" t="s">
        <v>121</v>
      </c>
      <c r="H19" s="237"/>
      <c r="I19" s="237"/>
      <c r="J19" s="237" t="s">
        <v>842</v>
      </c>
      <c r="K19" s="237"/>
    </row>
    <row r="20" spans="1:11" ht="43.5" x14ac:dyDescent="0.5">
      <c r="A20" s="237"/>
      <c r="B20" s="353" t="s">
        <v>399</v>
      </c>
      <c r="C20" s="237"/>
      <c r="D20" s="237"/>
      <c r="E20" s="237"/>
      <c r="F20" s="237"/>
      <c r="G20" s="237"/>
      <c r="H20" s="237"/>
      <c r="I20" s="237"/>
      <c r="J20" s="237"/>
      <c r="K20" s="237"/>
    </row>
    <row r="21" spans="1:11" ht="43.5" x14ac:dyDescent="0.5">
      <c r="A21" s="354">
        <v>2</v>
      </c>
      <c r="B21" s="353" t="s">
        <v>853</v>
      </c>
      <c r="C21" s="237"/>
      <c r="D21" s="237"/>
      <c r="E21" s="494"/>
      <c r="F21" s="494"/>
      <c r="G21" s="494"/>
      <c r="H21" s="389">
        <v>181500</v>
      </c>
      <c r="I21" s="354" t="s">
        <v>836</v>
      </c>
      <c r="J21" s="237"/>
      <c r="K21" s="237"/>
    </row>
    <row r="22" spans="1:11" x14ac:dyDescent="0.5">
      <c r="A22" s="237"/>
      <c r="B22" s="353" t="s">
        <v>854</v>
      </c>
      <c r="C22" s="237"/>
      <c r="D22" s="237"/>
      <c r="E22" s="494"/>
      <c r="F22" s="494"/>
      <c r="G22" s="494"/>
      <c r="H22" s="365"/>
      <c r="I22" s="237"/>
      <c r="J22" s="237"/>
      <c r="K22" s="237"/>
    </row>
    <row r="23" spans="1:11" ht="25.5" customHeight="1" x14ac:dyDescent="0.5">
      <c r="A23" s="237"/>
      <c r="B23" s="186" t="s">
        <v>855</v>
      </c>
      <c r="C23" s="237">
        <v>30</v>
      </c>
      <c r="D23" s="237" t="s">
        <v>102</v>
      </c>
      <c r="E23" s="494" t="s">
        <v>856</v>
      </c>
      <c r="F23" s="494"/>
      <c r="G23" s="494"/>
      <c r="H23" s="186"/>
      <c r="I23" s="237"/>
      <c r="J23" s="237" t="s">
        <v>857</v>
      </c>
      <c r="K23" s="237"/>
    </row>
    <row r="24" spans="1:11" x14ac:dyDescent="0.5">
      <c r="A24" s="237"/>
      <c r="B24" s="186" t="s">
        <v>858</v>
      </c>
      <c r="C24" s="7" t="s">
        <v>859</v>
      </c>
      <c r="D24" s="237" t="s">
        <v>860</v>
      </c>
      <c r="E24" s="494" t="s">
        <v>856</v>
      </c>
      <c r="F24" s="494"/>
      <c r="G24" s="494"/>
      <c r="H24" s="186"/>
      <c r="I24" s="237"/>
      <c r="J24" s="237" t="s">
        <v>842</v>
      </c>
      <c r="K24" s="237"/>
    </row>
    <row r="25" spans="1:11" x14ac:dyDescent="0.5">
      <c r="A25" s="237"/>
      <c r="B25" s="186" t="s">
        <v>861</v>
      </c>
      <c r="C25" s="237">
        <v>12</v>
      </c>
      <c r="D25" s="237" t="s">
        <v>31</v>
      </c>
      <c r="E25" s="494" t="s">
        <v>856</v>
      </c>
      <c r="F25" s="494"/>
      <c r="G25" s="494"/>
      <c r="H25" s="186"/>
      <c r="I25" s="237"/>
      <c r="J25" s="237" t="s">
        <v>842</v>
      </c>
      <c r="K25" s="237"/>
    </row>
    <row r="26" spans="1:11" x14ac:dyDescent="0.5">
      <c r="A26" s="237"/>
      <c r="B26" s="186" t="s">
        <v>862</v>
      </c>
      <c r="C26" s="237"/>
      <c r="D26" s="237"/>
      <c r="E26" s="494"/>
      <c r="F26" s="494"/>
      <c r="G26" s="494"/>
      <c r="H26" s="186"/>
      <c r="I26" s="237"/>
      <c r="J26" s="237"/>
      <c r="K26" s="237"/>
    </row>
    <row r="27" spans="1:11" x14ac:dyDescent="0.5">
      <c r="A27" s="237"/>
      <c r="B27" s="186" t="s">
        <v>863</v>
      </c>
      <c r="C27" s="237">
        <v>30</v>
      </c>
      <c r="D27" s="237" t="s">
        <v>864</v>
      </c>
      <c r="E27" s="494" t="s">
        <v>856</v>
      </c>
      <c r="F27" s="494"/>
      <c r="G27" s="494"/>
      <c r="H27" s="186"/>
      <c r="I27" s="237"/>
      <c r="J27" s="237" t="s">
        <v>865</v>
      </c>
      <c r="K27" s="237"/>
    </row>
    <row r="28" spans="1:11" x14ac:dyDescent="0.5">
      <c r="A28" s="237"/>
      <c r="B28" s="186" t="s">
        <v>866</v>
      </c>
      <c r="C28" s="238">
        <v>2000</v>
      </c>
      <c r="D28" s="237" t="s">
        <v>867</v>
      </c>
      <c r="E28" s="494" t="s">
        <v>856</v>
      </c>
      <c r="F28" s="494"/>
      <c r="G28" s="494"/>
      <c r="H28" s="186"/>
      <c r="I28" s="237"/>
      <c r="J28" s="237" t="s">
        <v>868</v>
      </c>
      <c r="K28" s="237"/>
    </row>
    <row r="29" spans="1:11" x14ac:dyDescent="0.5">
      <c r="A29" s="237"/>
      <c r="B29" s="186" t="s">
        <v>869</v>
      </c>
      <c r="C29" s="238">
        <v>2000</v>
      </c>
      <c r="D29" s="237" t="s">
        <v>867</v>
      </c>
      <c r="E29" s="494" t="s">
        <v>856</v>
      </c>
      <c r="F29" s="494"/>
      <c r="G29" s="494"/>
      <c r="H29" s="186"/>
      <c r="I29" s="237"/>
      <c r="J29" s="237" t="s">
        <v>868</v>
      </c>
      <c r="K29" s="237"/>
    </row>
    <row r="30" spans="1:11" x14ac:dyDescent="0.5">
      <c r="A30" s="237"/>
      <c r="B30" s="186" t="s">
        <v>870</v>
      </c>
      <c r="C30" s="237">
        <v>5</v>
      </c>
      <c r="D30" s="237" t="s">
        <v>871</v>
      </c>
      <c r="E30" s="494" t="s">
        <v>856</v>
      </c>
      <c r="F30" s="494"/>
      <c r="G30" s="494"/>
      <c r="H30" s="186"/>
      <c r="I30" s="237"/>
      <c r="J30" s="237" t="s">
        <v>868</v>
      </c>
      <c r="K30" s="237"/>
    </row>
    <row r="31" spans="1:11" ht="43.5" x14ac:dyDescent="0.5">
      <c r="A31" s="354">
        <v>3</v>
      </c>
      <c r="B31" s="353" t="s">
        <v>577</v>
      </c>
      <c r="C31" s="237"/>
      <c r="D31" s="237"/>
      <c r="E31" s="494"/>
      <c r="F31" s="494"/>
      <c r="G31" s="494"/>
      <c r="H31" s="390">
        <v>221650</v>
      </c>
      <c r="I31" s="355" t="s">
        <v>836</v>
      </c>
      <c r="J31" s="237"/>
      <c r="K31" s="237"/>
    </row>
    <row r="32" spans="1:11" x14ac:dyDescent="0.5">
      <c r="A32" s="237"/>
      <c r="B32" s="186" t="s">
        <v>872</v>
      </c>
      <c r="C32" s="237">
        <v>90</v>
      </c>
      <c r="D32" s="237" t="s">
        <v>102</v>
      </c>
      <c r="E32" s="494" t="s">
        <v>873</v>
      </c>
      <c r="F32" s="494"/>
      <c r="G32" s="494"/>
      <c r="H32" s="186"/>
      <c r="I32" s="237"/>
      <c r="J32" s="237" t="s">
        <v>874</v>
      </c>
      <c r="K32" s="237"/>
    </row>
    <row r="33" spans="1:11" x14ac:dyDescent="0.5">
      <c r="A33" s="237"/>
      <c r="B33" s="186" t="s">
        <v>875</v>
      </c>
      <c r="C33" s="7" t="s">
        <v>876</v>
      </c>
      <c r="D33" s="237" t="s">
        <v>860</v>
      </c>
      <c r="E33" s="494" t="s">
        <v>873</v>
      </c>
      <c r="F33" s="494"/>
      <c r="G33" s="494"/>
      <c r="H33" s="186"/>
      <c r="I33" s="237"/>
      <c r="J33" s="237" t="s">
        <v>877</v>
      </c>
      <c r="K33" s="237"/>
    </row>
    <row r="34" spans="1:11" x14ac:dyDescent="0.5">
      <c r="A34" s="237"/>
      <c r="B34" s="186" t="s">
        <v>878</v>
      </c>
      <c r="C34" s="237">
        <v>12</v>
      </c>
      <c r="D34" s="237" t="s">
        <v>31</v>
      </c>
      <c r="E34" s="494" t="s">
        <v>873</v>
      </c>
      <c r="F34" s="494"/>
      <c r="G34" s="494"/>
      <c r="H34" s="186"/>
      <c r="I34" s="237"/>
      <c r="J34" s="237" t="s">
        <v>877</v>
      </c>
      <c r="K34" s="237"/>
    </row>
    <row r="35" spans="1:11" x14ac:dyDescent="0.5">
      <c r="A35" s="237"/>
      <c r="B35" s="186" t="s">
        <v>879</v>
      </c>
      <c r="C35" s="237"/>
      <c r="D35" s="237"/>
      <c r="E35" s="494"/>
      <c r="F35" s="494"/>
      <c r="G35" s="494"/>
      <c r="H35" s="237"/>
      <c r="I35" s="237"/>
      <c r="J35" s="237"/>
      <c r="K35" s="237"/>
    </row>
    <row r="36" spans="1:11" x14ac:dyDescent="0.5">
      <c r="A36" s="237"/>
      <c r="B36" s="186" t="s">
        <v>869</v>
      </c>
      <c r="C36" s="238">
        <v>1000</v>
      </c>
      <c r="D36" s="237" t="s">
        <v>867</v>
      </c>
      <c r="E36" s="494" t="s">
        <v>873</v>
      </c>
      <c r="F36" s="494"/>
      <c r="G36" s="494"/>
      <c r="H36" s="186"/>
      <c r="I36" s="237"/>
      <c r="J36" s="237" t="s">
        <v>880</v>
      </c>
      <c r="K36" s="237"/>
    </row>
    <row r="37" spans="1:11" x14ac:dyDescent="0.5">
      <c r="A37" s="237"/>
      <c r="B37" s="186" t="s">
        <v>881</v>
      </c>
      <c r="C37" s="237">
        <v>6</v>
      </c>
      <c r="D37" s="237" t="s">
        <v>724</v>
      </c>
      <c r="E37" s="494" t="s">
        <v>873</v>
      </c>
      <c r="F37" s="494"/>
      <c r="G37" s="494"/>
      <c r="H37" s="186"/>
      <c r="I37" s="237"/>
      <c r="J37" s="237" t="s">
        <v>880</v>
      </c>
      <c r="K37" s="237"/>
    </row>
    <row r="38" spans="1:11" x14ac:dyDescent="0.5">
      <c r="A38" s="237"/>
      <c r="B38" s="186" t="s">
        <v>870</v>
      </c>
      <c r="C38" s="237">
        <v>500</v>
      </c>
      <c r="D38" s="237" t="s">
        <v>882</v>
      </c>
      <c r="E38" s="494" t="s">
        <v>873</v>
      </c>
      <c r="F38" s="494"/>
      <c r="G38" s="494"/>
      <c r="H38" s="186"/>
      <c r="I38" s="237"/>
      <c r="J38" s="237" t="s">
        <v>880</v>
      </c>
      <c r="K38" s="237"/>
    </row>
    <row r="39" spans="1:11" x14ac:dyDescent="0.5">
      <c r="A39" s="237"/>
      <c r="B39" s="186" t="s">
        <v>883</v>
      </c>
      <c r="C39" s="237"/>
      <c r="D39" s="237"/>
      <c r="E39" s="494"/>
      <c r="F39" s="494"/>
      <c r="G39" s="494"/>
      <c r="H39" s="237"/>
      <c r="I39" s="237"/>
      <c r="J39" s="237"/>
      <c r="K39" s="237"/>
    </row>
    <row r="40" spans="1:11" x14ac:dyDescent="0.5">
      <c r="A40" s="354"/>
      <c r="B40" s="186" t="s">
        <v>884</v>
      </c>
      <c r="C40" s="237"/>
      <c r="D40" s="237"/>
      <c r="E40" s="494"/>
      <c r="F40" s="494"/>
      <c r="G40" s="494"/>
      <c r="H40" s="237"/>
      <c r="I40" s="237"/>
      <c r="J40" s="237"/>
      <c r="K40" s="237"/>
    </row>
    <row r="41" spans="1:11" x14ac:dyDescent="0.5">
      <c r="A41" s="237"/>
      <c r="B41" s="186" t="s">
        <v>885</v>
      </c>
      <c r="C41" s="237">
        <v>50</v>
      </c>
      <c r="D41" s="237" t="s">
        <v>102</v>
      </c>
      <c r="E41" s="237">
        <v>1</v>
      </c>
      <c r="F41" s="237" t="s">
        <v>688</v>
      </c>
      <c r="G41" s="237" t="s">
        <v>886</v>
      </c>
      <c r="H41" s="237"/>
      <c r="I41" s="237"/>
      <c r="J41" s="237" t="s">
        <v>857</v>
      </c>
      <c r="K41" s="237"/>
    </row>
    <row r="42" spans="1:11" x14ac:dyDescent="0.5">
      <c r="A42" s="237"/>
      <c r="B42" s="353" t="s">
        <v>149</v>
      </c>
      <c r="C42" s="237"/>
      <c r="D42" s="237"/>
      <c r="E42" s="237"/>
      <c r="F42" s="237"/>
      <c r="G42" s="237"/>
      <c r="H42" s="237"/>
      <c r="I42" s="237"/>
      <c r="J42" s="237"/>
      <c r="K42" s="237"/>
    </row>
    <row r="43" spans="1:11" x14ac:dyDescent="0.5">
      <c r="A43" s="354">
        <v>4</v>
      </c>
      <c r="B43" s="506" t="s">
        <v>770</v>
      </c>
      <c r="C43" s="506"/>
      <c r="D43" s="237"/>
      <c r="E43" s="237"/>
      <c r="F43" s="237"/>
      <c r="G43" s="237"/>
      <c r="H43" s="389">
        <v>355100</v>
      </c>
      <c r="I43" s="354" t="s">
        <v>836</v>
      </c>
      <c r="J43" s="237"/>
      <c r="K43" s="237"/>
    </row>
    <row r="44" spans="1:11" x14ac:dyDescent="0.5">
      <c r="A44" s="237"/>
      <c r="B44" s="186" t="s">
        <v>887</v>
      </c>
      <c r="C44" s="238"/>
      <c r="D44" s="237"/>
      <c r="E44" s="494"/>
      <c r="F44" s="494"/>
      <c r="G44" s="494"/>
      <c r="H44" s="356">
        <v>175100</v>
      </c>
      <c r="I44" s="237"/>
      <c r="J44" s="237"/>
      <c r="K44" s="237"/>
    </row>
    <row r="45" spans="1:11" x14ac:dyDescent="0.5">
      <c r="A45" s="237"/>
      <c r="B45" s="186" t="s">
        <v>888</v>
      </c>
      <c r="C45" s="238">
        <v>5000</v>
      </c>
      <c r="D45" s="237" t="s">
        <v>802</v>
      </c>
      <c r="E45" s="237">
        <v>1</v>
      </c>
      <c r="F45" s="237" t="s">
        <v>688</v>
      </c>
      <c r="G45" s="237" t="s">
        <v>886</v>
      </c>
      <c r="H45" s="237"/>
      <c r="I45" s="237"/>
      <c r="J45" s="237" t="s">
        <v>842</v>
      </c>
      <c r="K45" s="237"/>
    </row>
    <row r="46" spans="1:11" x14ac:dyDescent="0.5">
      <c r="A46" s="237"/>
      <c r="B46" s="186" t="s">
        <v>889</v>
      </c>
      <c r="C46" s="238">
        <v>5000</v>
      </c>
      <c r="D46" s="237" t="s">
        <v>802</v>
      </c>
      <c r="E46" s="237">
        <v>1</v>
      </c>
      <c r="F46" s="237" t="s">
        <v>688</v>
      </c>
      <c r="G46" s="237" t="s">
        <v>886</v>
      </c>
      <c r="H46" s="237"/>
      <c r="I46" s="237"/>
      <c r="J46" s="237" t="s">
        <v>842</v>
      </c>
      <c r="K46" s="237"/>
    </row>
    <row r="47" spans="1:11" ht="43.5" x14ac:dyDescent="0.5">
      <c r="A47" s="237"/>
      <c r="B47" s="186" t="s">
        <v>890</v>
      </c>
      <c r="C47" s="238">
        <v>8000</v>
      </c>
      <c r="D47" s="237" t="s">
        <v>102</v>
      </c>
      <c r="E47" s="237">
        <v>1</v>
      </c>
      <c r="F47" s="237" t="s">
        <v>688</v>
      </c>
      <c r="G47" s="237" t="s">
        <v>886</v>
      </c>
      <c r="H47" s="356">
        <v>180000</v>
      </c>
      <c r="I47" s="237"/>
      <c r="J47" s="237" t="s">
        <v>842</v>
      </c>
      <c r="K47" s="237"/>
    </row>
    <row r="48" spans="1:11" ht="43.5" x14ac:dyDescent="0.5">
      <c r="A48" s="10">
        <v>5</v>
      </c>
      <c r="B48" s="318" t="s">
        <v>891</v>
      </c>
      <c r="C48" s="237"/>
      <c r="D48" s="237"/>
      <c r="E48" s="237"/>
      <c r="F48" s="237"/>
      <c r="G48" s="237"/>
      <c r="H48" s="389">
        <v>757920</v>
      </c>
      <c r="I48" s="354" t="s">
        <v>836</v>
      </c>
      <c r="J48" s="237"/>
      <c r="K48" s="237"/>
    </row>
    <row r="49" spans="1:11" ht="43.5" x14ac:dyDescent="0.5">
      <c r="A49" s="27"/>
      <c r="B49" s="319" t="s">
        <v>892</v>
      </c>
      <c r="C49" s="237">
        <v>390</v>
      </c>
      <c r="D49" s="237" t="s">
        <v>893</v>
      </c>
      <c r="E49" s="494" t="s">
        <v>894</v>
      </c>
      <c r="F49" s="494"/>
      <c r="G49" s="494"/>
      <c r="H49" s="362">
        <v>158500</v>
      </c>
      <c r="I49" s="237"/>
      <c r="J49" s="237" t="s">
        <v>842</v>
      </c>
      <c r="K49" s="237"/>
    </row>
    <row r="50" spans="1:11" x14ac:dyDescent="0.5">
      <c r="A50" s="27"/>
      <c r="B50" s="319" t="s">
        <v>895</v>
      </c>
      <c r="C50" s="237"/>
      <c r="D50" s="237"/>
      <c r="E50" s="237"/>
      <c r="F50" s="237"/>
      <c r="G50" s="237"/>
      <c r="H50" s="237"/>
      <c r="I50" s="237"/>
      <c r="J50" s="237"/>
      <c r="K50" s="237"/>
    </row>
    <row r="51" spans="1:11" x14ac:dyDescent="0.5">
      <c r="A51" s="27"/>
      <c r="B51" s="319" t="s">
        <v>896</v>
      </c>
      <c r="C51" s="237">
        <v>160</v>
      </c>
      <c r="D51" s="237" t="s">
        <v>893</v>
      </c>
      <c r="E51" s="237">
        <v>1</v>
      </c>
      <c r="F51" s="237" t="s">
        <v>688</v>
      </c>
      <c r="G51" s="237" t="s">
        <v>886</v>
      </c>
      <c r="H51" s="237"/>
      <c r="I51" s="237"/>
      <c r="J51" s="237" t="s">
        <v>842</v>
      </c>
      <c r="K51" s="237"/>
    </row>
    <row r="52" spans="1:11" x14ac:dyDescent="0.5">
      <c r="A52" s="27"/>
      <c r="B52" s="319" t="s">
        <v>897</v>
      </c>
      <c r="C52" s="237">
        <v>130</v>
      </c>
      <c r="D52" s="237" t="s">
        <v>893</v>
      </c>
      <c r="E52" s="237">
        <v>1</v>
      </c>
      <c r="F52" s="237" t="s">
        <v>688</v>
      </c>
      <c r="G52" s="237" t="s">
        <v>886</v>
      </c>
      <c r="H52" s="237"/>
      <c r="I52" s="237"/>
      <c r="J52" s="237" t="s">
        <v>842</v>
      </c>
      <c r="K52" s="237"/>
    </row>
    <row r="53" spans="1:11" x14ac:dyDescent="0.5">
      <c r="A53" s="27"/>
      <c r="B53" s="319" t="s">
        <v>898</v>
      </c>
      <c r="C53" s="237">
        <v>100</v>
      </c>
      <c r="D53" s="237" t="s">
        <v>893</v>
      </c>
      <c r="E53" s="237">
        <v>1</v>
      </c>
      <c r="F53" s="237" t="s">
        <v>688</v>
      </c>
      <c r="G53" s="237" t="s">
        <v>886</v>
      </c>
      <c r="H53" s="237"/>
      <c r="I53" s="237"/>
      <c r="J53" s="237" t="s">
        <v>842</v>
      </c>
      <c r="K53" s="237"/>
    </row>
    <row r="54" spans="1:11" x14ac:dyDescent="0.5">
      <c r="A54" s="27"/>
      <c r="B54" s="319" t="s">
        <v>899</v>
      </c>
      <c r="C54" s="237"/>
      <c r="D54" s="237"/>
      <c r="E54" s="237"/>
      <c r="F54" s="237"/>
      <c r="G54" s="237"/>
      <c r="H54" s="237"/>
      <c r="I54" s="237"/>
      <c r="J54" s="237"/>
      <c r="K54" s="237"/>
    </row>
    <row r="55" spans="1:11" x14ac:dyDescent="0.5">
      <c r="A55" s="27"/>
      <c r="B55" s="319" t="s">
        <v>900</v>
      </c>
      <c r="C55" s="237">
        <v>10</v>
      </c>
      <c r="D55" s="237" t="s">
        <v>901</v>
      </c>
      <c r="E55" s="237">
        <v>1</v>
      </c>
      <c r="F55" s="237" t="s">
        <v>688</v>
      </c>
      <c r="G55" s="237" t="s">
        <v>886</v>
      </c>
      <c r="H55" s="237"/>
      <c r="I55" s="237"/>
      <c r="J55" s="237" t="s">
        <v>902</v>
      </c>
      <c r="K55" s="237"/>
    </row>
    <row r="56" spans="1:11" x14ac:dyDescent="0.5">
      <c r="A56" s="27"/>
      <c r="B56" s="319" t="s">
        <v>903</v>
      </c>
      <c r="C56" s="237">
        <v>40</v>
      </c>
      <c r="D56" s="237" t="s">
        <v>901</v>
      </c>
      <c r="E56" s="237">
        <v>1</v>
      </c>
      <c r="F56" s="237" t="s">
        <v>688</v>
      </c>
      <c r="G56" s="237" t="s">
        <v>886</v>
      </c>
      <c r="H56" s="237"/>
      <c r="I56" s="237"/>
      <c r="J56" s="237" t="s">
        <v>902</v>
      </c>
      <c r="K56" s="237"/>
    </row>
    <row r="57" spans="1:11" ht="43.5" x14ac:dyDescent="0.5">
      <c r="A57" s="27"/>
      <c r="B57" s="319" t="s">
        <v>904</v>
      </c>
      <c r="C57" s="238"/>
      <c r="D57" s="237"/>
      <c r="E57" s="237"/>
      <c r="F57" s="237"/>
      <c r="G57" s="237"/>
      <c r="H57" s="237"/>
      <c r="I57" s="237"/>
      <c r="J57" s="237"/>
      <c r="K57" s="237"/>
    </row>
    <row r="58" spans="1:11" x14ac:dyDescent="0.5">
      <c r="A58" s="27"/>
      <c r="B58" s="319" t="s">
        <v>905</v>
      </c>
      <c r="C58" s="237">
        <v>4</v>
      </c>
      <c r="D58" s="237" t="s">
        <v>177</v>
      </c>
      <c r="E58" s="237">
        <v>1</v>
      </c>
      <c r="F58" s="237" t="s">
        <v>688</v>
      </c>
      <c r="G58" s="237" t="s">
        <v>886</v>
      </c>
      <c r="H58" s="237"/>
      <c r="I58" s="237"/>
      <c r="J58" s="237" t="s">
        <v>906</v>
      </c>
      <c r="K58" s="237"/>
    </row>
    <row r="59" spans="1:11" x14ac:dyDescent="0.5">
      <c r="A59" s="27"/>
      <c r="B59" s="319" t="s">
        <v>907</v>
      </c>
      <c r="C59" s="237">
        <v>3</v>
      </c>
      <c r="D59" s="237" t="s">
        <v>177</v>
      </c>
      <c r="E59" s="237">
        <v>1</v>
      </c>
      <c r="F59" s="237" t="s">
        <v>688</v>
      </c>
      <c r="G59" s="237" t="s">
        <v>886</v>
      </c>
      <c r="H59" s="237"/>
      <c r="I59" s="237"/>
      <c r="J59" s="237" t="s">
        <v>906</v>
      </c>
      <c r="K59" s="237"/>
    </row>
    <row r="60" spans="1:11" x14ac:dyDescent="0.5">
      <c r="A60" s="27"/>
      <c r="B60" s="319" t="s">
        <v>908</v>
      </c>
      <c r="C60" s="237">
        <v>2</v>
      </c>
      <c r="D60" s="237" t="s">
        <v>177</v>
      </c>
      <c r="E60" s="237">
        <v>1</v>
      </c>
      <c r="F60" s="237" t="s">
        <v>688</v>
      </c>
      <c r="G60" s="237" t="s">
        <v>886</v>
      </c>
      <c r="H60" s="237"/>
      <c r="I60" s="237"/>
      <c r="J60" s="237" t="s">
        <v>906</v>
      </c>
      <c r="K60" s="237"/>
    </row>
    <row r="61" spans="1:11" x14ac:dyDescent="0.5">
      <c r="A61" s="27"/>
      <c r="B61" s="319" t="s">
        <v>909</v>
      </c>
      <c r="C61" s="237">
        <v>40</v>
      </c>
      <c r="D61" s="237" t="s">
        <v>192</v>
      </c>
      <c r="E61" s="237">
        <v>1</v>
      </c>
      <c r="F61" s="237" t="s">
        <v>688</v>
      </c>
      <c r="G61" s="237" t="s">
        <v>886</v>
      </c>
      <c r="H61" s="237"/>
      <c r="I61" s="237"/>
      <c r="J61" s="237" t="s">
        <v>910</v>
      </c>
      <c r="K61" s="237"/>
    </row>
    <row r="62" spans="1:11" ht="42" customHeight="1" x14ac:dyDescent="0.5">
      <c r="A62" s="237"/>
      <c r="B62" s="186" t="s">
        <v>911</v>
      </c>
      <c r="C62" s="238">
        <v>1120</v>
      </c>
      <c r="D62" s="237" t="s">
        <v>192</v>
      </c>
      <c r="E62" s="237"/>
      <c r="F62" s="237"/>
      <c r="G62" s="237"/>
      <c r="H62" s="392">
        <v>570340</v>
      </c>
      <c r="I62" s="237"/>
      <c r="J62" s="237"/>
      <c r="K62" s="237"/>
    </row>
    <row r="63" spans="1:11" x14ac:dyDescent="0.5">
      <c r="A63" s="237"/>
      <c r="B63" s="186" t="s">
        <v>912</v>
      </c>
      <c r="C63" s="237">
        <v>450</v>
      </c>
      <c r="D63" s="237" t="s">
        <v>192</v>
      </c>
      <c r="E63" s="237">
        <v>1</v>
      </c>
      <c r="F63" s="237" t="s">
        <v>688</v>
      </c>
      <c r="G63" s="237" t="s">
        <v>886</v>
      </c>
      <c r="H63" s="237"/>
      <c r="I63" s="237"/>
      <c r="J63" s="237" t="s">
        <v>842</v>
      </c>
      <c r="K63" s="237"/>
    </row>
    <row r="64" spans="1:11" x14ac:dyDescent="0.5">
      <c r="A64" s="237"/>
      <c r="B64" s="186" t="s">
        <v>913</v>
      </c>
      <c r="C64" s="237">
        <v>450</v>
      </c>
      <c r="D64" s="237" t="s">
        <v>192</v>
      </c>
      <c r="E64" s="237">
        <v>1</v>
      </c>
      <c r="F64" s="237" t="s">
        <v>688</v>
      </c>
      <c r="G64" s="237" t="s">
        <v>886</v>
      </c>
      <c r="H64" s="237"/>
      <c r="I64" s="237"/>
      <c r="J64" s="237" t="s">
        <v>842</v>
      </c>
      <c r="K64" s="237"/>
    </row>
    <row r="65" spans="1:11" x14ac:dyDescent="0.5">
      <c r="A65" s="237"/>
      <c r="B65" s="186" t="s">
        <v>914</v>
      </c>
      <c r="C65" s="237">
        <v>220</v>
      </c>
      <c r="D65" s="237" t="s">
        <v>192</v>
      </c>
      <c r="E65" s="237">
        <v>1</v>
      </c>
      <c r="F65" s="237" t="s">
        <v>688</v>
      </c>
      <c r="G65" s="237" t="s">
        <v>886</v>
      </c>
      <c r="H65" s="237"/>
      <c r="I65" s="237"/>
      <c r="J65" s="237" t="s">
        <v>842</v>
      </c>
      <c r="K65" s="237"/>
    </row>
    <row r="66" spans="1:11" x14ac:dyDescent="0.5">
      <c r="A66" s="237"/>
      <c r="B66" s="186" t="s">
        <v>915</v>
      </c>
      <c r="C66" s="237" t="s">
        <v>916</v>
      </c>
      <c r="D66" s="237" t="s">
        <v>192</v>
      </c>
      <c r="E66" s="237">
        <v>1</v>
      </c>
      <c r="F66" s="237" t="s">
        <v>688</v>
      </c>
      <c r="G66" s="237" t="s">
        <v>886</v>
      </c>
      <c r="H66" s="237"/>
      <c r="I66" s="237"/>
      <c r="J66" s="237" t="s">
        <v>842</v>
      </c>
      <c r="K66" s="237"/>
    </row>
    <row r="67" spans="1:11" x14ac:dyDescent="0.5">
      <c r="A67" s="237"/>
      <c r="B67" s="186" t="s">
        <v>917</v>
      </c>
      <c r="C67" s="237">
        <v>11</v>
      </c>
      <c r="D67" s="237" t="s">
        <v>177</v>
      </c>
      <c r="E67" s="237">
        <v>1</v>
      </c>
      <c r="F67" s="237" t="s">
        <v>688</v>
      </c>
      <c r="G67" s="237" t="s">
        <v>886</v>
      </c>
      <c r="H67" s="237"/>
      <c r="I67" s="237"/>
      <c r="J67" s="237" t="s">
        <v>842</v>
      </c>
      <c r="K67" s="237"/>
    </row>
    <row r="68" spans="1:11" x14ac:dyDescent="0.5">
      <c r="A68" s="237"/>
      <c r="B68" s="186" t="s">
        <v>918</v>
      </c>
      <c r="C68" s="237">
        <v>11</v>
      </c>
      <c r="D68" s="237" t="s">
        <v>177</v>
      </c>
      <c r="E68" s="237">
        <v>1</v>
      </c>
      <c r="F68" s="237" t="s">
        <v>688</v>
      </c>
      <c r="G68" s="237" t="s">
        <v>886</v>
      </c>
      <c r="H68" s="237"/>
      <c r="I68" s="237"/>
      <c r="J68" s="237" t="s">
        <v>842</v>
      </c>
      <c r="K68" s="237"/>
    </row>
    <row r="69" spans="1:11" ht="19.5" customHeight="1" x14ac:dyDescent="0.5">
      <c r="A69" s="237"/>
      <c r="B69" s="186" t="s">
        <v>919</v>
      </c>
      <c r="C69" s="237"/>
      <c r="D69" s="237"/>
      <c r="E69" s="237"/>
      <c r="F69" s="237"/>
      <c r="G69" s="237"/>
      <c r="H69" s="392">
        <v>29080</v>
      </c>
      <c r="I69" s="237"/>
      <c r="J69" s="237"/>
      <c r="K69" s="237"/>
    </row>
    <row r="70" spans="1:11" x14ac:dyDescent="0.5">
      <c r="A70" s="237"/>
      <c r="B70" s="186" t="s">
        <v>920</v>
      </c>
      <c r="C70" s="237">
        <v>7</v>
      </c>
      <c r="D70" s="237" t="s">
        <v>192</v>
      </c>
      <c r="E70" s="494" t="s">
        <v>921</v>
      </c>
      <c r="F70" s="494"/>
      <c r="G70" s="494"/>
      <c r="H70" s="186"/>
      <c r="I70" s="237"/>
      <c r="J70" s="237" t="s">
        <v>842</v>
      </c>
      <c r="K70" s="237"/>
    </row>
    <row r="71" spans="1:11" x14ac:dyDescent="0.5">
      <c r="A71" s="237"/>
      <c r="B71" s="186" t="s">
        <v>922</v>
      </c>
      <c r="C71" s="237">
        <v>3</v>
      </c>
      <c r="D71" s="237" t="s">
        <v>192</v>
      </c>
      <c r="E71" s="494" t="s">
        <v>921</v>
      </c>
      <c r="F71" s="494"/>
      <c r="G71" s="494"/>
      <c r="H71" s="186"/>
      <c r="I71" s="237"/>
      <c r="J71" s="237" t="s">
        <v>842</v>
      </c>
      <c r="K71" s="237"/>
    </row>
    <row r="72" spans="1:11" x14ac:dyDescent="0.5">
      <c r="A72" s="237"/>
      <c r="B72" s="186" t="s">
        <v>923</v>
      </c>
      <c r="C72" s="237">
        <v>11</v>
      </c>
      <c r="D72" s="237" t="s">
        <v>192</v>
      </c>
      <c r="E72" s="494" t="s">
        <v>921</v>
      </c>
      <c r="F72" s="494"/>
      <c r="G72" s="494"/>
      <c r="H72" s="186"/>
      <c r="I72" s="237"/>
      <c r="J72" s="237" t="s">
        <v>842</v>
      </c>
      <c r="K72" s="237"/>
    </row>
    <row r="73" spans="1:11" x14ac:dyDescent="0.5">
      <c r="A73" s="237"/>
      <c r="B73" s="186" t="s">
        <v>924</v>
      </c>
      <c r="C73" s="237">
        <v>2</v>
      </c>
      <c r="D73" s="186" t="s">
        <v>177</v>
      </c>
      <c r="E73" s="494" t="s">
        <v>921</v>
      </c>
      <c r="F73" s="494"/>
      <c r="G73" s="494"/>
      <c r="H73" s="186"/>
      <c r="I73" s="186"/>
      <c r="J73" s="237" t="s">
        <v>842</v>
      </c>
      <c r="K73" s="237"/>
    </row>
    <row r="74" spans="1:11" x14ac:dyDescent="0.5">
      <c r="A74" s="237"/>
      <c r="B74" s="353" t="s">
        <v>945</v>
      </c>
      <c r="C74" s="237"/>
      <c r="D74" s="186"/>
      <c r="E74" s="237"/>
      <c r="F74" s="237"/>
      <c r="G74" s="237"/>
      <c r="H74" s="186"/>
      <c r="I74" s="186"/>
      <c r="J74" s="237"/>
      <c r="K74" s="237"/>
    </row>
    <row r="75" spans="1:11" ht="43.5" x14ac:dyDescent="0.5">
      <c r="A75" s="354">
        <v>6</v>
      </c>
      <c r="B75" s="353" t="s">
        <v>87</v>
      </c>
      <c r="C75" s="237"/>
      <c r="D75" s="237"/>
      <c r="E75" s="237"/>
      <c r="F75" s="237"/>
      <c r="G75" s="237"/>
      <c r="H75" s="389">
        <v>528500</v>
      </c>
      <c r="I75" s="354" t="s">
        <v>836</v>
      </c>
      <c r="J75" s="237"/>
      <c r="K75" s="237"/>
    </row>
    <row r="76" spans="1:11" ht="43.5" x14ac:dyDescent="0.5">
      <c r="A76" s="354"/>
      <c r="B76" s="353" t="s">
        <v>925</v>
      </c>
      <c r="C76" s="237"/>
      <c r="D76" s="237"/>
      <c r="E76" s="237"/>
      <c r="F76" s="237"/>
      <c r="G76" s="237"/>
      <c r="H76" s="237"/>
      <c r="I76" s="237"/>
      <c r="J76" s="237"/>
      <c r="K76" s="237"/>
    </row>
    <row r="77" spans="1:11" ht="43.5" x14ac:dyDescent="0.5">
      <c r="A77" s="354"/>
      <c r="B77" s="186" t="s">
        <v>926</v>
      </c>
      <c r="C77" s="237"/>
      <c r="D77" s="237"/>
      <c r="E77" s="505"/>
      <c r="F77" s="505"/>
      <c r="G77" s="505"/>
      <c r="H77" s="362">
        <v>156000</v>
      </c>
      <c r="I77" s="237"/>
      <c r="J77" s="237"/>
      <c r="K77" s="237"/>
    </row>
    <row r="78" spans="1:11" ht="43.5" x14ac:dyDescent="0.5">
      <c r="A78" s="237"/>
      <c r="B78" s="186" t="s">
        <v>927</v>
      </c>
      <c r="C78" s="238">
        <v>2000</v>
      </c>
      <c r="D78" s="237" t="s">
        <v>928</v>
      </c>
      <c r="E78" s="237">
        <v>1</v>
      </c>
      <c r="F78" s="237" t="s">
        <v>688</v>
      </c>
      <c r="G78" s="237" t="s">
        <v>886</v>
      </c>
      <c r="H78" s="393"/>
      <c r="I78" s="237"/>
      <c r="J78" s="237" t="s">
        <v>842</v>
      </c>
      <c r="K78" s="237"/>
    </row>
    <row r="79" spans="1:11" x14ac:dyDescent="0.5">
      <c r="A79" s="237"/>
      <c r="B79" s="186" t="s">
        <v>929</v>
      </c>
      <c r="C79" s="237">
        <v>4</v>
      </c>
      <c r="D79" s="237" t="s">
        <v>31</v>
      </c>
      <c r="E79" s="504"/>
      <c r="F79" s="504"/>
      <c r="G79" s="504"/>
      <c r="H79" s="362">
        <v>32500</v>
      </c>
      <c r="I79" s="237"/>
      <c r="J79" s="237" t="s">
        <v>842</v>
      </c>
      <c r="K79" s="237"/>
    </row>
    <row r="80" spans="1:11" x14ac:dyDescent="0.5">
      <c r="A80" s="237"/>
      <c r="B80" s="186" t="s">
        <v>930</v>
      </c>
      <c r="C80" s="237">
        <v>200</v>
      </c>
      <c r="D80" s="237" t="s">
        <v>102</v>
      </c>
      <c r="E80" s="494" t="s">
        <v>921</v>
      </c>
      <c r="F80" s="494"/>
      <c r="G80" s="494"/>
      <c r="H80" s="186"/>
      <c r="I80" s="237"/>
      <c r="J80" s="237" t="s">
        <v>842</v>
      </c>
      <c r="K80" s="237"/>
    </row>
    <row r="81" spans="1:11" x14ac:dyDescent="0.5">
      <c r="A81" s="237"/>
      <c r="B81" s="186" t="s">
        <v>931</v>
      </c>
      <c r="C81" s="237">
        <v>15</v>
      </c>
      <c r="D81" s="237" t="s">
        <v>102</v>
      </c>
      <c r="E81" s="494" t="s">
        <v>921</v>
      </c>
      <c r="F81" s="494"/>
      <c r="G81" s="494"/>
      <c r="H81" s="186"/>
      <c r="I81" s="237"/>
      <c r="J81" s="237" t="s">
        <v>842</v>
      </c>
      <c r="K81" s="237"/>
    </row>
    <row r="82" spans="1:11" ht="43.5" x14ac:dyDescent="0.5">
      <c r="A82" s="237"/>
      <c r="B82" s="186" t="s">
        <v>932</v>
      </c>
      <c r="C82" s="237"/>
      <c r="D82" s="237"/>
      <c r="E82" s="504"/>
      <c r="F82" s="504"/>
      <c r="G82" s="504"/>
      <c r="H82" s="362">
        <v>250000</v>
      </c>
      <c r="I82" s="237"/>
      <c r="J82" s="237"/>
      <c r="K82" s="237"/>
    </row>
    <row r="83" spans="1:11" x14ac:dyDescent="0.5">
      <c r="A83" s="237"/>
      <c r="B83" s="186" t="s">
        <v>933</v>
      </c>
      <c r="C83" s="237">
        <v>20</v>
      </c>
      <c r="D83" s="237" t="s">
        <v>102</v>
      </c>
      <c r="E83" s="494" t="s">
        <v>921</v>
      </c>
      <c r="F83" s="494"/>
      <c r="G83" s="494"/>
      <c r="H83" s="186"/>
      <c r="I83" s="237"/>
      <c r="J83" s="237" t="s">
        <v>842</v>
      </c>
      <c r="K83" s="237"/>
    </row>
    <row r="84" spans="1:11" x14ac:dyDescent="0.5">
      <c r="A84" s="237"/>
      <c r="B84" s="186" t="s">
        <v>934</v>
      </c>
      <c r="C84" s="237">
        <v>16</v>
      </c>
      <c r="D84" s="237" t="s">
        <v>170</v>
      </c>
      <c r="E84" s="237">
        <v>1</v>
      </c>
      <c r="F84" s="237" t="s">
        <v>688</v>
      </c>
      <c r="G84" s="237" t="s">
        <v>886</v>
      </c>
      <c r="H84" s="237"/>
      <c r="I84" s="237"/>
      <c r="J84" s="237" t="s">
        <v>935</v>
      </c>
      <c r="K84" s="237"/>
    </row>
    <row r="85" spans="1:11" x14ac:dyDescent="0.5">
      <c r="A85" s="237"/>
      <c r="B85" s="186" t="s">
        <v>936</v>
      </c>
      <c r="C85" s="237"/>
      <c r="D85" s="237"/>
      <c r="E85" s="504"/>
      <c r="F85" s="504"/>
      <c r="G85" s="504"/>
      <c r="H85" s="362">
        <v>90000</v>
      </c>
      <c r="I85" s="237"/>
      <c r="J85" s="237"/>
      <c r="K85" s="237"/>
    </row>
    <row r="86" spans="1:11" x14ac:dyDescent="0.5">
      <c r="A86" s="237"/>
      <c r="B86" s="186" t="s">
        <v>937</v>
      </c>
      <c r="C86" s="237">
        <v>60</v>
      </c>
      <c r="D86" s="237" t="s">
        <v>170</v>
      </c>
      <c r="E86" s="237">
        <v>1</v>
      </c>
      <c r="F86" s="237" t="s">
        <v>688</v>
      </c>
      <c r="G86" s="237" t="s">
        <v>886</v>
      </c>
      <c r="H86" s="237"/>
      <c r="I86" s="237"/>
      <c r="J86" s="237" t="s">
        <v>842</v>
      </c>
      <c r="K86" s="237"/>
    </row>
    <row r="87" spans="1:11" x14ac:dyDescent="0.5">
      <c r="A87" s="237"/>
      <c r="B87" s="353" t="s">
        <v>149</v>
      </c>
      <c r="C87" s="237"/>
      <c r="D87" s="237"/>
      <c r="E87" s="237"/>
      <c r="F87" s="237"/>
      <c r="G87" s="237"/>
      <c r="H87" s="237"/>
      <c r="I87" s="237"/>
      <c r="J87" s="237"/>
      <c r="K87" s="237"/>
    </row>
    <row r="88" spans="1:11" x14ac:dyDescent="0.5">
      <c r="A88" s="354">
        <v>7</v>
      </c>
      <c r="B88" s="353" t="s">
        <v>938</v>
      </c>
      <c r="C88" s="237"/>
      <c r="D88" s="237"/>
      <c r="E88" s="504"/>
      <c r="F88" s="504"/>
      <c r="G88" s="504"/>
      <c r="H88" s="389">
        <v>251300</v>
      </c>
      <c r="I88" s="354" t="s">
        <v>836</v>
      </c>
      <c r="J88" s="237"/>
      <c r="K88" s="237"/>
    </row>
    <row r="89" spans="1:11" x14ac:dyDescent="0.5">
      <c r="A89" s="237"/>
      <c r="B89" s="186" t="s">
        <v>939</v>
      </c>
      <c r="C89" s="237">
        <v>5</v>
      </c>
      <c r="D89" s="237" t="s">
        <v>192</v>
      </c>
      <c r="E89" s="494" t="s">
        <v>940</v>
      </c>
      <c r="F89" s="494"/>
      <c r="G89" s="494"/>
      <c r="H89" s="186"/>
      <c r="I89" s="237"/>
      <c r="J89" s="237" t="s">
        <v>842</v>
      </c>
      <c r="K89" s="237"/>
    </row>
    <row r="90" spans="1:11" x14ac:dyDescent="0.5">
      <c r="A90" s="354">
        <v>8</v>
      </c>
      <c r="B90" s="353" t="s">
        <v>807</v>
      </c>
      <c r="C90" s="237"/>
      <c r="D90" s="186"/>
      <c r="E90" s="494"/>
      <c r="F90" s="494"/>
      <c r="G90" s="494"/>
      <c r="H90" s="355">
        <v>256800</v>
      </c>
      <c r="I90" s="354" t="s">
        <v>836</v>
      </c>
      <c r="J90" s="237"/>
      <c r="K90" s="237"/>
    </row>
    <row r="91" spans="1:11" x14ac:dyDescent="0.5">
      <c r="A91" s="237"/>
      <c r="B91" s="186" t="s">
        <v>941</v>
      </c>
      <c r="C91" s="237">
        <v>3</v>
      </c>
      <c r="D91" s="237" t="s">
        <v>192</v>
      </c>
      <c r="E91" s="494" t="s">
        <v>921</v>
      </c>
      <c r="F91" s="494"/>
      <c r="G91" s="494"/>
      <c r="H91" s="186"/>
      <c r="I91" s="186"/>
      <c r="J91" s="237" t="s">
        <v>842</v>
      </c>
      <c r="K91" s="237"/>
    </row>
    <row r="92" spans="1:11" x14ac:dyDescent="0.5">
      <c r="A92" s="237"/>
      <c r="B92" s="186" t="s">
        <v>942</v>
      </c>
      <c r="C92" s="237">
        <v>30</v>
      </c>
      <c r="D92" s="237" t="s">
        <v>102</v>
      </c>
      <c r="E92" s="494" t="s">
        <v>921</v>
      </c>
      <c r="F92" s="494"/>
      <c r="G92" s="494"/>
      <c r="H92" s="186"/>
      <c r="I92" s="186"/>
      <c r="J92" s="237" t="s">
        <v>842</v>
      </c>
      <c r="K92" s="237"/>
    </row>
    <row r="93" spans="1:11" x14ac:dyDescent="0.5">
      <c r="A93" s="237"/>
      <c r="B93" s="186" t="s">
        <v>943</v>
      </c>
      <c r="C93" s="237">
        <v>1</v>
      </c>
      <c r="D93" s="237" t="s">
        <v>192</v>
      </c>
      <c r="E93" s="237">
        <v>1</v>
      </c>
      <c r="F93" s="237" t="s">
        <v>688</v>
      </c>
      <c r="G93" s="237" t="s">
        <v>886</v>
      </c>
      <c r="H93" s="237"/>
      <c r="I93" s="186"/>
      <c r="J93" s="237" t="s">
        <v>842</v>
      </c>
      <c r="K93" s="237"/>
    </row>
    <row r="94" spans="1:11" x14ac:dyDescent="0.5">
      <c r="A94" s="354" t="s">
        <v>504</v>
      </c>
      <c r="B94" s="311" t="s">
        <v>944</v>
      </c>
      <c r="C94" s="186" t="s">
        <v>585</v>
      </c>
      <c r="D94" s="186" t="s">
        <v>585</v>
      </c>
      <c r="E94" s="186"/>
      <c r="F94" s="186"/>
      <c r="G94" s="186"/>
      <c r="H94" s="394">
        <f>H10+H21+H31+H43+H48+H75+H88+H90</f>
        <v>2583270</v>
      </c>
      <c r="I94" s="186"/>
      <c r="J94" s="186"/>
      <c r="K94" s="186"/>
    </row>
  </sheetData>
  <mergeCells count="52">
    <mergeCell ref="A1:K1"/>
    <mergeCell ref="A2:K2"/>
    <mergeCell ref="A3:K3"/>
    <mergeCell ref="A4:A7"/>
    <mergeCell ref="B4:B7"/>
    <mergeCell ref="C4:D4"/>
    <mergeCell ref="E4:G4"/>
    <mergeCell ref="K4:K7"/>
    <mergeCell ref="C5:C7"/>
    <mergeCell ref="D5:D7"/>
    <mergeCell ref="E29:G29"/>
    <mergeCell ref="E5:E7"/>
    <mergeCell ref="F5:F7"/>
    <mergeCell ref="G5:G7"/>
    <mergeCell ref="E21:G21"/>
    <mergeCell ref="E22:G22"/>
    <mergeCell ref="E23:G23"/>
    <mergeCell ref="E24:G24"/>
    <mergeCell ref="E25:G25"/>
    <mergeCell ref="E26:G26"/>
    <mergeCell ref="E27:G27"/>
    <mergeCell ref="E28:G28"/>
    <mergeCell ref="B43:C43"/>
    <mergeCell ref="E30:G30"/>
    <mergeCell ref="E31:G31"/>
    <mergeCell ref="E32:G32"/>
    <mergeCell ref="E33:G33"/>
    <mergeCell ref="E34:G34"/>
    <mergeCell ref="E35:G35"/>
    <mergeCell ref="E36:G36"/>
    <mergeCell ref="E37:G37"/>
    <mergeCell ref="E38:G38"/>
    <mergeCell ref="E39:G39"/>
    <mergeCell ref="E40:G40"/>
    <mergeCell ref="E83:G83"/>
    <mergeCell ref="E44:G44"/>
    <mergeCell ref="E49:G49"/>
    <mergeCell ref="E70:G70"/>
    <mergeCell ref="E71:G71"/>
    <mergeCell ref="E72:G72"/>
    <mergeCell ref="E73:G73"/>
    <mergeCell ref="E77:G77"/>
    <mergeCell ref="E79:G79"/>
    <mergeCell ref="E80:G80"/>
    <mergeCell ref="E81:G81"/>
    <mergeCell ref="E82:G82"/>
    <mergeCell ref="E92:G92"/>
    <mergeCell ref="E85:G85"/>
    <mergeCell ref="E88:G88"/>
    <mergeCell ref="E89:G89"/>
    <mergeCell ref="E90:G90"/>
    <mergeCell ref="E91:G91"/>
  </mergeCells>
  <pageMargins left="0.70866141732283472" right="0.70866141732283472" top="0.74803149606299213" bottom="0.74803149606299213" header="0.31496062992125984" footer="0.31496062992125984"/>
  <pageSetup paperSize="9" scale="95" fitToHeight="0" orientation="landscape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"/>
  <sheetViews>
    <sheetView workbookViewId="0">
      <selection sqref="A1:K19"/>
    </sheetView>
  </sheetViews>
  <sheetFormatPr defaultRowHeight="21.75" x14ac:dyDescent="0.2"/>
  <cols>
    <col min="1" max="1" width="9" style="21"/>
    <col min="2" max="2" width="32.25" style="21" customWidth="1"/>
    <col min="3" max="7" width="9" style="21"/>
    <col min="8" max="8" width="9.625" style="21" bestFit="1" customWidth="1"/>
    <col min="9" max="9" width="9" style="21"/>
    <col min="10" max="10" width="11.625" style="21" bestFit="1" customWidth="1"/>
    <col min="11" max="16384" width="9" style="21"/>
  </cols>
  <sheetData>
    <row r="1" spans="1:11" x14ac:dyDescent="0.2">
      <c r="A1" s="489" t="s">
        <v>97</v>
      </c>
      <c r="B1" s="489"/>
      <c r="C1" s="489"/>
      <c r="D1" s="489"/>
      <c r="E1" s="489"/>
      <c r="F1" s="489"/>
      <c r="G1" s="489"/>
      <c r="H1" s="489"/>
      <c r="I1" s="489"/>
      <c r="J1" s="489"/>
      <c r="K1" s="489"/>
    </row>
    <row r="2" spans="1:11" x14ac:dyDescent="0.2">
      <c r="A2" s="489" t="s">
        <v>956</v>
      </c>
      <c r="B2" s="489"/>
      <c r="C2" s="489"/>
      <c r="D2" s="489"/>
      <c r="E2" s="489"/>
      <c r="F2" s="489"/>
      <c r="G2" s="489"/>
      <c r="H2" s="489"/>
      <c r="I2" s="489"/>
      <c r="J2" s="489"/>
      <c r="K2" s="489"/>
    </row>
    <row r="3" spans="1:11" x14ac:dyDescent="0.2">
      <c r="A3" s="503" t="s">
        <v>1</v>
      </c>
      <c r="B3" s="503"/>
      <c r="C3" s="503"/>
      <c r="D3" s="503"/>
      <c r="E3" s="503"/>
      <c r="F3" s="503"/>
      <c r="G3" s="503"/>
      <c r="H3" s="503"/>
      <c r="I3" s="503"/>
      <c r="J3" s="503"/>
      <c r="K3" s="503"/>
    </row>
    <row r="4" spans="1:11" x14ac:dyDescent="0.2">
      <c r="A4" s="487" t="s">
        <v>2</v>
      </c>
      <c r="B4" s="487" t="s">
        <v>3</v>
      </c>
      <c r="C4" s="487" t="s">
        <v>4</v>
      </c>
      <c r="D4" s="487"/>
      <c r="E4" s="487" t="s">
        <v>5</v>
      </c>
      <c r="F4" s="487"/>
      <c r="G4" s="487"/>
      <c r="H4" s="5"/>
      <c r="I4" s="1" t="s">
        <v>6</v>
      </c>
      <c r="J4" s="1" t="s">
        <v>7</v>
      </c>
      <c r="K4" s="492" t="s">
        <v>8</v>
      </c>
    </row>
    <row r="5" spans="1:11" ht="43.5" x14ac:dyDescent="0.2">
      <c r="A5" s="487"/>
      <c r="B5" s="487"/>
      <c r="C5" s="487" t="s">
        <v>9</v>
      </c>
      <c r="D5" s="487" t="s">
        <v>10</v>
      </c>
      <c r="E5" s="487" t="s">
        <v>11</v>
      </c>
      <c r="F5" s="487" t="s">
        <v>12</v>
      </c>
      <c r="G5" s="487" t="s">
        <v>13</v>
      </c>
      <c r="H5" s="5" t="s">
        <v>14</v>
      </c>
      <c r="I5" s="1" t="s">
        <v>15</v>
      </c>
      <c r="J5" s="1" t="s">
        <v>16</v>
      </c>
      <c r="K5" s="492"/>
    </row>
    <row r="6" spans="1:11" x14ac:dyDescent="0.2">
      <c r="A6" s="487"/>
      <c r="B6" s="487"/>
      <c r="C6" s="487"/>
      <c r="D6" s="487"/>
      <c r="E6" s="487"/>
      <c r="F6" s="487"/>
      <c r="G6" s="487"/>
      <c r="H6" s="10" t="s">
        <v>17</v>
      </c>
      <c r="I6" s="10" t="s">
        <v>17</v>
      </c>
      <c r="J6" s="1" t="s">
        <v>18</v>
      </c>
      <c r="K6" s="492"/>
    </row>
    <row r="7" spans="1:11" x14ac:dyDescent="0.2">
      <c r="A7" s="487"/>
      <c r="B7" s="487"/>
      <c r="C7" s="488"/>
      <c r="D7" s="488"/>
      <c r="E7" s="488"/>
      <c r="F7" s="488"/>
      <c r="G7" s="488"/>
      <c r="H7" s="347" t="s">
        <v>19</v>
      </c>
      <c r="I7" s="1" t="s">
        <v>20</v>
      </c>
      <c r="J7" s="1"/>
      <c r="K7" s="492"/>
    </row>
    <row r="8" spans="1:11" x14ac:dyDescent="0.2">
      <c r="A8" s="10"/>
      <c r="B8" s="10" t="s">
        <v>21</v>
      </c>
      <c r="C8" s="27"/>
      <c r="D8" s="27"/>
      <c r="E8" s="27"/>
      <c r="F8" s="27"/>
      <c r="G8" s="27"/>
      <c r="H8" s="348">
        <v>335000</v>
      </c>
      <c r="I8" s="27"/>
      <c r="J8" s="27"/>
      <c r="K8" s="27"/>
    </row>
    <row r="9" spans="1:11" ht="43.5" x14ac:dyDescent="0.2">
      <c r="B9" s="186" t="s">
        <v>946</v>
      </c>
      <c r="C9" s="186"/>
      <c r="D9" s="186"/>
      <c r="E9" s="186"/>
      <c r="F9" s="186"/>
      <c r="G9" s="186"/>
      <c r="H9" s="186"/>
      <c r="I9" s="186"/>
      <c r="J9" s="186"/>
      <c r="K9" s="186"/>
    </row>
    <row r="10" spans="1:11" ht="43.5" x14ac:dyDescent="0.2">
      <c r="B10" s="186" t="s">
        <v>947</v>
      </c>
      <c r="C10" s="186"/>
      <c r="D10" s="186"/>
      <c r="E10" s="186"/>
      <c r="F10" s="186"/>
      <c r="G10" s="186"/>
      <c r="H10" s="186"/>
      <c r="I10" s="186"/>
      <c r="J10" s="186"/>
      <c r="K10" s="186"/>
    </row>
    <row r="11" spans="1:11" ht="43.5" x14ac:dyDescent="0.2">
      <c r="A11" s="312">
        <v>1</v>
      </c>
      <c r="B11" s="395" t="s">
        <v>948</v>
      </c>
      <c r="C11" s="312">
        <v>7</v>
      </c>
      <c r="D11" s="312" t="s">
        <v>31</v>
      </c>
      <c r="E11" s="312"/>
      <c r="F11" s="312"/>
      <c r="G11" s="312"/>
      <c r="H11" s="396">
        <v>135000</v>
      </c>
      <c r="I11" s="312">
        <v>2</v>
      </c>
      <c r="J11" s="312" t="s">
        <v>511</v>
      </c>
      <c r="K11" s="312">
        <v>3</v>
      </c>
    </row>
    <row r="12" spans="1:11" x14ac:dyDescent="0.2">
      <c r="A12" s="312"/>
      <c r="B12" s="313" t="s">
        <v>949</v>
      </c>
      <c r="C12" s="313"/>
      <c r="D12" s="313"/>
      <c r="E12" s="313"/>
      <c r="F12" s="313"/>
      <c r="G12" s="313"/>
      <c r="H12" s="313"/>
      <c r="I12" s="313"/>
      <c r="J12" s="313"/>
      <c r="K12" s="313"/>
    </row>
    <row r="13" spans="1:11" ht="43.5" x14ac:dyDescent="0.2">
      <c r="B13" s="186" t="s">
        <v>950</v>
      </c>
      <c r="C13" s="186"/>
      <c r="D13" s="186"/>
      <c r="E13" s="186"/>
      <c r="F13" s="186"/>
      <c r="G13" s="186"/>
      <c r="H13" s="186"/>
      <c r="I13" s="186"/>
      <c r="J13" s="186"/>
      <c r="K13" s="186"/>
    </row>
    <row r="14" spans="1:11" ht="43.5" x14ac:dyDescent="0.2">
      <c r="B14" s="186" t="s">
        <v>951</v>
      </c>
      <c r="C14" s="186"/>
      <c r="D14" s="186"/>
      <c r="E14" s="186"/>
      <c r="F14" s="186"/>
      <c r="G14" s="186"/>
      <c r="H14" s="186"/>
      <c r="I14" s="186"/>
      <c r="J14" s="186"/>
      <c r="K14" s="186"/>
    </row>
    <row r="15" spans="1:11" ht="43.5" x14ac:dyDescent="0.2">
      <c r="A15" s="312">
        <v>2</v>
      </c>
      <c r="B15" s="310" t="s">
        <v>952</v>
      </c>
      <c r="C15" s="313"/>
      <c r="D15" s="313"/>
      <c r="E15" s="313"/>
      <c r="F15" s="313"/>
      <c r="G15" s="313"/>
      <c r="H15" s="313"/>
      <c r="I15" s="313"/>
      <c r="J15" s="313"/>
      <c r="K15" s="313"/>
    </row>
    <row r="16" spans="1:11" ht="43.5" x14ac:dyDescent="0.2">
      <c r="A16" s="312"/>
      <c r="B16" s="310" t="s">
        <v>953</v>
      </c>
      <c r="C16" s="312">
        <v>14</v>
      </c>
      <c r="D16" s="312" t="s">
        <v>31</v>
      </c>
      <c r="E16" s="313"/>
      <c r="F16" s="313"/>
      <c r="G16" s="313"/>
      <c r="H16" s="396">
        <v>200000</v>
      </c>
      <c r="I16" s="312">
        <v>2</v>
      </c>
      <c r="J16" s="312" t="s">
        <v>511</v>
      </c>
      <c r="K16" s="312">
        <v>3</v>
      </c>
    </row>
    <row r="17" spans="1:11" ht="43.5" x14ac:dyDescent="0.2">
      <c r="A17" s="312">
        <v>3</v>
      </c>
      <c r="B17" s="310" t="s">
        <v>952</v>
      </c>
      <c r="C17" s="313"/>
      <c r="D17" s="313"/>
      <c r="E17" s="313"/>
      <c r="F17" s="313"/>
      <c r="G17" s="313"/>
      <c r="H17" s="313"/>
      <c r="I17" s="313"/>
      <c r="J17" s="313"/>
      <c r="K17" s="312"/>
    </row>
    <row r="18" spans="1:11" ht="43.5" x14ac:dyDescent="0.2">
      <c r="A18" s="312"/>
      <c r="B18" s="310" t="s">
        <v>954</v>
      </c>
      <c r="C18" s="312">
        <v>3</v>
      </c>
      <c r="D18" s="312" t="s">
        <v>31</v>
      </c>
      <c r="E18" s="313"/>
      <c r="F18" s="313"/>
      <c r="G18" s="313"/>
      <c r="H18" s="313"/>
      <c r="I18" s="313"/>
      <c r="J18" s="312" t="s">
        <v>955</v>
      </c>
      <c r="K18" s="312">
        <v>3</v>
      </c>
    </row>
    <row r="19" spans="1:11" x14ac:dyDescent="0.2">
      <c r="A19" s="397" t="s">
        <v>504</v>
      </c>
      <c r="B19" s="361" t="s">
        <v>944</v>
      </c>
      <c r="C19" s="314">
        <v>24</v>
      </c>
      <c r="D19" s="315" t="s">
        <v>31</v>
      </c>
      <c r="E19" s="315"/>
      <c r="F19" s="315"/>
      <c r="G19" s="315"/>
      <c r="H19" s="360">
        <v>335000</v>
      </c>
      <c r="I19" s="315"/>
      <c r="J19" s="315"/>
      <c r="K19" s="315"/>
    </row>
  </sheetData>
  <mergeCells count="13">
    <mergeCell ref="E5:E7"/>
    <mergeCell ref="F5:F7"/>
    <mergeCell ref="G5:G7"/>
    <mergeCell ref="A1:K1"/>
    <mergeCell ref="A2:K2"/>
    <mergeCell ref="A3:K3"/>
    <mergeCell ref="A4:A7"/>
    <mergeCell ref="B4:B7"/>
    <mergeCell ref="C4:D4"/>
    <mergeCell ref="E4:G4"/>
    <mergeCell ref="K4:K7"/>
    <mergeCell ref="C5:C7"/>
    <mergeCell ref="D5:D7"/>
  </mergeCells>
  <pageMargins left="0.70866141732283472" right="0.70866141732283472" top="0.74803149606299213" bottom="0.74803149606299213" header="0.31496062992125984" footer="0.31496062992125984"/>
  <pageSetup paperSize="9" scale="97" fitToHeight="0" orientation="landscape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5"/>
  <sheetViews>
    <sheetView workbookViewId="0">
      <selection activeCell="C11" sqref="C11"/>
    </sheetView>
  </sheetViews>
  <sheetFormatPr defaultRowHeight="21.75" x14ac:dyDescent="0.5"/>
  <cols>
    <col min="1" max="1" width="9" style="11"/>
    <col min="2" max="2" width="32.5" style="11" customWidth="1"/>
    <col min="3" max="3" width="10.875" style="11" bestFit="1" customWidth="1"/>
    <col min="4" max="7" width="9" style="11"/>
    <col min="8" max="8" width="9.625" style="11" bestFit="1" customWidth="1"/>
    <col min="9" max="9" width="10.25" style="11" bestFit="1" customWidth="1"/>
    <col min="10" max="10" width="13.25" style="11" bestFit="1" customWidth="1"/>
    <col min="11" max="11" width="11.5" style="20" customWidth="1"/>
    <col min="12" max="16384" width="9" style="11"/>
  </cols>
  <sheetData>
    <row r="1" spans="1:11" x14ac:dyDescent="0.5">
      <c r="A1" s="489" t="s">
        <v>97</v>
      </c>
      <c r="B1" s="489"/>
      <c r="C1" s="489"/>
      <c r="D1" s="489"/>
      <c r="E1" s="489"/>
      <c r="F1" s="489"/>
      <c r="G1" s="489"/>
      <c r="H1" s="489"/>
      <c r="I1" s="489"/>
      <c r="J1" s="489"/>
      <c r="K1" s="489"/>
    </row>
    <row r="2" spans="1:11" x14ac:dyDescent="0.5">
      <c r="A2" s="489" t="s">
        <v>957</v>
      </c>
      <c r="B2" s="489"/>
      <c r="C2" s="489"/>
      <c r="D2" s="489"/>
      <c r="E2" s="489"/>
      <c r="F2" s="489"/>
      <c r="G2" s="489"/>
      <c r="H2" s="489"/>
      <c r="I2" s="489"/>
      <c r="J2" s="489"/>
      <c r="K2" s="489"/>
    </row>
    <row r="3" spans="1:11" x14ac:dyDescent="0.5">
      <c r="A3" s="503" t="s">
        <v>1</v>
      </c>
      <c r="B3" s="503"/>
      <c r="C3" s="503"/>
      <c r="D3" s="503"/>
      <c r="E3" s="503"/>
      <c r="F3" s="503"/>
      <c r="G3" s="503"/>
      <c r="H3" s="503"/>
      <c r="I3" s="503"/>
      <c r="J3" s="503"/>
      <c r="K3" s="503"/>
    </row>
    <row r="4" spans="1:11" x14ac:dyDescent="0.5">
      <c r="A4" s="487" t="s">
        <v>2</v>
      </c>
      <c r="B4" s="487" t="s">
        <v>3</v>
      </c>
      <c r="C4" s="487" t="s">
        <v>4</v>
      </c>
      <c r="D4" s="487"/>
      <c r="E4" s="487" t="s">
        <v>5</v>
      </c>
      <c r="F4" s="487"/>
      <c r="G4" s="487"/>
      <c r="H4" s="5"/>
      <c r="I4" s="1" t="s">
        <v>6</v>
      </c>
      <c r="J4" s="1" t="s">
        <v>7</v>
      </c>
      <c r="K4" s="492" t="s">
        <v>8</v>
      </c>
    </row>
    <row r="5" spans="1:11" ht="43.5" x14ac:dyDescent="0.5">
      <c r="A5" s="487"/>
      <c r="B5" s="487"/>
      <c r="C5" s="487" t="s">
        <v>9</v>
      </c>
      <c r="D5" s="487" t="s">
        <v>10</v>
      </c>
      <c r="E5" s="487" t="s">
        <v>11</v>
      </c>
      <c r="F5" s="487" t="s">
        <v>12</v>
      </c>
      <c r="G5" s="487" t="s">
        <v>13</v>
      </c>
      <c r="H5" s="5" t="s">
        <v>14</v>
      </c>
      <c r="I5" s="1" t="s">
        <v>15</v>
      </c>
      <c r="J5" s="1" t="s">
        <v>16</v>
      </c>
      <c r="K5" s="492"/>
    </row>
    <row r="6" spans="1:11" x14ac:dyDescent="0.5">
      <c r="A6" s="487"/>
      <c r="B6" s="487"/>
      <c r="C6" s="487"/>
      <c r="D6" s="487"/>
      <c r="E6" s="487"/>
      <c r="F6" s="487"/>
      <c r="G6" s="487"/>
      <c r="H6" s="10" t="s">
        <v>17</v>
      </c>
      <c r="I6" s="10" t="s">
        <v>17</v>
      </c>
      <c r="J6" s="1" t="s">
        <v>18</v>
      </c>
      <c r="K6" s="492"/>
    </row>
    <row r="7" spans="1:11" x14ac:dyDescent="0.5">
      <c r="A7" s="487"/>
      <c r="B7" s="487"/>
      <c r="C7" s="488"/>
      <c r="D7" s="488"/>
      <c r="E7" s="488"/>
      <c r="F7" s="488"/>
      <c r="G7" s="488"/>
      <c r="H7" s="347" t="s">
        <v>19</v>
      </c>
      <c r="I7" s="1" t="s">
        <v>20</v>
      </c>
      <c r="J7" s="1"/>
      <c r="K7" s="492"/>
    </row>
    <row r="8" spans="1:11" x14ac:dyDescent="0.5">
      <c r="A8" s="10"/>
      <c r="B8" s="10" t="s">
        <v>21</v>
      </c>
      <c r="C8" s="27"/>
      <c r="D8" s="27"/>
      <c r="E8" s="27"/>
      <c r="F8" s="27"/>
      <c r="G8" s="27"/>
      <c r="H8" s="348">
        <v>425900</v>
      </c>
      <c r="I8" s="27"/>
      <c r="J8" s="27"/>
      <c r="K8" s="27"/>
    </row>
    <row r="9" spans="1:11" x14ac:dyDescent="0.5">
      <c r="A9" s="319"/>
      <c r="B9" s="186" t="s">
        <v>958</v>
      </c>
      <c r="C9" s="186"/>
      <c r="D9" s="186"/>
      <c r="E9" s="186"/>
      <c r="F9" s="186"/>
      <c r="G9" s="186"/>
      <c r="H9" s="186"/>
      <c r="I9" s="186"/>
      <c r="J9" s="186"/>
      <c r="K9" s="237"/>
    </row>
    <row r="10" spans="1:11" ht="43.5" x14ac:dyDescent="0.5">
      <c r="A10" s="237">
        <v>1</v>
      </c>
      <c r="B10" s="186" t="s">
        <v>959</v>
      </c>
      <c r="C10" s="362">
        <v>15000000</v>
      </c>
      <c r="D10" s="237" t="s">
        <v>595</v>
      </c>
      <c r="E10" s="398" t="s">
        <v>662</v>
      </c>
      <c r="F10" s="237" t="s">
        <v>730</v>
      </c>
      <c r="G10" s="237" t="s">
        <v>372</v>
      </c>
      <c r="H10" s="399" t="s">
        <v>960</v>
      </c>
      <c r="I10" s="237" t="s">
        <v>961</v>
      </c>
      <c r="J10" s="237" t="s">
        <v>962</v>
      </c>
      <c r="K10" s="494">
        <v>3</v>
      </c>
    </row>
    <row r="11" spans="1:11" ht="43.5" x14ac:dyDescent="0.5">
      <c r="A11" s="237"/>
      <c r="B11" s="186" t="s">
        <v>963</v>
      </c>
      <c r="C11" s="186"/>
      <c r="D11" s="237"/>
      <c r="E11" s="237"/>
      <c r="F11" s="186"/>
      <c r="G11" s="186"/>
      <c r="H11" s="186"/>
      <c r="I11" s="186"/>
      <c r="J11" s="186"/>
      <c r="K11" s="494"/>
    </row>
    <row r="12" spans="1:11" x14ac:dyDescent="0.5">
      <c r="A12" s="319"/>
      <c r="B12" s="186" t="s">
        <v>964</v>
      </c>
      <c r="C12" s="186"/>
      <c r="D12" s="186"/>
      <c r="E12" s="186"/>
      <c r="F12" s="186"/>
      <c r="G12" s="186"/>
      <c r="H12" s="186"/>
      <c r="I12" s="186"/>
      <c r="J12" s="186"/>
      <c r="K12" s="237"/>
    </row>
    <row r="13" spans="1:11" x14ac:dyDescent="0.5">
      <c r="A13" s="237">
        <v>2</v>
      </c>
      <c r="B13" s="186" t="s">
        <v>965</v>
      </c>
      <c r="C13" s="362">
        <v>315000</v>
      </c>
      <c r="D13" s="237" t="s">
        <v>595</v>
      </c>
      <c r="E13" s="398" t="s">
        <v>662</v>
      </c>
      <c r="F13" s="237" t="s">
        <v>730</v>
      </c>
      <c r="G13" s="237" t="s">
        <v>372</v>
      </c>
      <c r="H13" s="399" t="s">
        <v>966</v>
      </c>
      <c r="I13" s="237" t="s">
        <v>961</v>
      </c>
      <c r="J13" s="237" t="s">
        <v>962</v>
      </c>
      <c r="K13" s="494">
        <v>3</v>
      </c>
    </row>
    <row r="14" spans="1:11" x14ac:dyDescent="0.5">
      <c r="A14" s="237"/>
      <c r="B14" s="186" t="s">
        <v>967</v>
      </c>
      <c r="C14" s="186"/>
      <c r="D14" s="237"/>
      <c r="E14" s="237"/>
      <c r="F14" s="186"/>
      <c r="G14" s="186"/>
      <c r="H14" s="186"/>
      <c r="I14" s="186"/>
      <c r="J14" s="186"/>
      <c r="K14" s="494"/>
    </row>
    <row r="15" spans="1:11" x14ac:dyDescent="0.5">
      <c r="A15" s="354" t="s">
        <v>504</v>
      </c>
      <c r="B15" s="311" t="s">
        <v>968</v>
      </c>
      <c r="C15" s="368">
        <v>15315000</v>
      </c>
      <c r="D15" s="237" t="s">
        <v>595</v>
      </c>
      <c r="E15" s="237"/>
      <c r="F15" s="186"/>
      <c r="G15" s="186"/>
      <c r="H15" s="399" t="s">
        <v>969</v>
      </c>
      <c r="I15" s="186"/>
      <c r="J15" s="186"/>
      <c r="K15" s="237"/>
    </row>
  </sheetData>
  <mergeCells count="15">
    <mergeCell ref="K10:K11"/>
    <mergeCell ref="K13:K14"/>
    <mergeCell ref="A1:K1"/>
    <mergeCell ref="A2:K2"/>
    <mergeCell ref="A3:K3"/>
    <mergeCell ref="A4:A7"/>
    <mergeCell ref="B4:B7"/>
    <mergeCell ref="C4:D4"/>
    <mergeCell ref="E4:G4"/>
    <mergeCell ref="K4:K7"/>
    <mergeCell ref="C5:C7"/>
    <mergeCell ref="D5:D7"/>
    <mergeCell ref="E5:E7"/>
    <mergeCell ref="F5:F7"/>
    <mergeCell ref="G5:G7"/>
  </mergeCells>
  <pageMargins left="0.70866141732283472" right="0.70866141732283472" top="0.74803149606299213" bottom="0.74803149606299213" header="0.31496062992125984" footer="0.31496062992125984"/>
  <pageSetup paperSize="9" scale="92" fitToHeight="0" orientation="landscape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8"/>
  <sheetViews>
    <sheetView workbookViewId="0">
      <selection activeCell="M11" sqref="M11"/>
    </sheetView>
  </sheetViews>
  <sheetFormatPr defaultRowHeight="21.75" x14ac:dyDescent="0.2"/>
  <cols>
    <col min="1" max="1" width="9" style="309"/>
    <col min="2" max="2" width="32.25" style="309" customWidth="1"/>
    <col min="3" max="7" width="9" style="309"/>
    <col min="8" max="8" width="11.875" style="309" bestFit="1" customWidth="1"/>
    <col min="9" max="9" width="9" style="309"/>
    <col min="10" max="10" width="12.375" style="309" customWidth="1"/>
    <col min="11" max="16384" width="9" style="309"/>
  </cols>
  <sheetData>
    <row r="1" spans="1:11" x14ac:dyDescent="0.2">
      <c r="A1" s="489" t="s">
        <v>97</v>
      </c>
      <c r="B1" s="489"/>
      <c r="C1" s="489"/>
      <c r="D1" s="489"/>
      <c r="E1" s="489"/>
      <c r="F1" s="489"/>
      <c r="G1" s="489"/>
      <c r="H1" s="489"/>
      <c r="I1" s="489"/>
      <c r="J1" s="489"/>
      <c r="K1" s="489"/>
    </row>
    <row r="2" spans="1:11" x14ac:dyDescent="0.2">
      <c r="A2" s="489" t="s">
        <v>1016</v>
      </c>
      <c r="B2" s="489"/>
      <c r="C2" s="489"/>
      <c r="D2" s="489"/>
      <c r="E2" s="489"/>
      <c r="F2" s="489"/>
      <c r="G2" s="489"/>
      <c r="H2" s="489"/>
      <c r="I2" s="489"/>
      <c r="J2" s="489"/>
      <c r="K2" s="489"/>
    </row>
    <row r="3" spans="1:11" x14ac:dyDescent="0.2">
      <c r="A3" s="503" t="s">
        <v>1</v>
      </c>
      <c r="B3" s="503"/>
      <c r="C3" s="503"/>
      <c r="D3" s="503"/>
      <c r="E3" s="503"/>
      <c r="F3" s="503"/>
      <c r="G3" s="503"/>
      <c r="H3" s="503"/>
      <c r="I3" s="503"/>
      <c r="J3" s="503"/>
      <c r="K3" s="503"/>
    </row>
    <row r="4" spans="1:11" x14ac:dyDescent="0.2">
      <c r="A4" s="487" t="s">
        <v>2</v>
      </c>
      <c r="B4" s="487" t="s">
        <v>3</v>
      </c>
      <c r="C4" s="487" t="s">
        <v>4</v>
      </c>
      <c r="D4" s="487"/>
      <c r="E4" s="487" t="s">
        <v>5</v>
      </c>
      <c r="F4" s="487"/>
      <c r="G4" s="487"/>
      <c r="H4" s="5"/>
      <c r="I4" s="1" t="s">
        <v>6</v>
      </c>
      <c r="J4" s="1" t="s">
        <v>7</v>
      </c>
      <c r="K4" s="492" t="s">
        <v>8</v>
      </c>
    </row>
    <row r="5" spans="1:11" ht="43.5" x14ac:dyDescent="0.2">
      <c r="A5" s="487"/>
      <c r="B5" s="487"/>
      <c r="C5" s="487" t="s">
        <v>9</v>
      </c>
      <c r="D5" s="487" t="s">
        <v>10</v>
      </c>
      <c r="E5" s="487" t="s">
        <v>11</v>
      </c>
      <c r="F5" s="487" t="s">
        <v>12</v>
      </c>
      <c r="G5" s="487" t="s">
        <v>13</v>
      </c>
      <c r="H5" s="5" t="s">
        <v>14</v>
      </c>
      <c r="I5" s="1" t="s">
        <v>15</v>
      </c>
      <c r="J5" s="1" t="s">
        <v>16</v>
      </c>
      <c r="K5" s="492"/>
    </row>
    <row r="6" spans="1:11" x14ac:dyDescent="0.2">
      <c r="A6" s="487"/>
      <c r="B6" s="487"/>
      <c r="C6" s="487"/>
      <c r="D6" s="487"/>
      <c r="E6" s="487"/>
      <c r="F6" s="487"/>
      <c r="G6" s="487"/>
      <c r="H6" s="10" t="s">
        <v>17</v>
      </c>
      <c r="I6" s="10" t="s">
        <v>17</v>
      </c>
      <c r="J6" s="1" t="s">
        <v>18</v>
      </c>
      <c r="K6" s="492"/>
    </row>
    <row r="7" spans="1:11" x14ac:dyDescent="0.2">
      <c r="A7" s="487"/>
      <c r="B7" s="487"/>
      <c r="C7" s="488"/>
      <c r="D7" s="488"/>
      <c r="E7" s="488"/>
      <c r="F7" s="488"/>
      <c r="G7" s="488"/>
      <c r="H7" s="347" t="s">
        <v>19</v>
      </c>
      <c r="I7" s="1" t="s">
        <v>20</v>
      </c>
      <c r="J7" s="1"/>
      <c r="K7" s="492"/>
    </row>
    <row r="8" spans="1:11" x14ac:dyDescent="0.2">
      <c r="A8" s="10"/>
      <c r="B8" s="10" t="s">
        <v>21</v>
      </c>
      <c r="C8" s="27"/>
      <c r="D8" s="27"/>
      <c r="E8" s="27"/>
      <c r="F8" s="27"/>
      <c r="G8" s="27"/>
      <c r="H8" s="348">
        <v>5315913</v>
      </c>
      <c r="I8" s="27"/>
      <c r="J8" s="27"/>
      <c r="K8" s="27"/>
    </row>
    <row r="9" spans="1:11" x14ac:dyDescent="0.2">
      <c r="A9" s="403"/>
      <c r="B9" s="409" t="s">
        <v>149</v>
      </c>
      <c r="C9" s="409"/>
      <c r="D9" s="409"/>
      <c r="E9" s="409"/>
      <c r="F9" s="409"/>
      <c r="G9" s="409"/>
      <c r="H9" s="409"/>
      <c r="I9" s="409"/>
      <c r="J9" s="409"/>
      <c r="K9" s="409"/>
    </row>
    <row r="10" spans="1:11" ht="43.5" x14ac:dyDescent="0.2">
      <c r="A10" s="1"/>
      <c r="B10" s="410" t="s">
        <v>970</v>
      </c>
      <c r="C10" s="7"/>
      <c r="D10" s="7"/>
      <c r="E10" s="7"/>
      <c r="F10" s="7"/>
      <c r="G10" s="7"/>
      <c r="H10" s="411">
        <v>384000</v>
      </c>
      <c r="I10" s="7" t="s">
        <v>971</v>
      </c>
      <c r="J10" s="7" t="s">
        <v>511</v>
      </c>
      <c r="K10" s="7" t="s">
        <v>972</v>
      </c>
    </row>
    <row r="11" spans="1:11" x14ac:dyDescent="0.2">
      <c r="A11" s="7" t="s">
        <v>783</v>
      </c>
      <c r="B11" s="412" t="s">
        <v>973</v>
      </c>
      <c r="C11" s="7"/>
      <c r="D11" s="7"/>
      <c r="E11" s="7"/>
      <c r="F11" s="7"/>
      <c r="G11" s="7"/>
      <c r="H11" s="413"/>
      <c r="I11" s="7"/>
      <c r="J11" s="7"/>
      <c r="K11" s="7"/>
    </row>
    <row r="12" spans="1:11" x14ac:dyDescent="0.2">
      <c r="A12" s="7"/>
      <c r="B12" s="412" t="s">
        <v>974</v>
      </c>
      <c r="C12" s="7" t="s">
        <v>132</v>
      </c>
      <c r="D12" s="7" t="s">
        <v>102</v>
      </c>
      <c r="E12" s="7" t="s">
        <v>975</v>
      </c>
      <c r="F12" s="7" t="s">
        <v>685</v>
      </c>
      <c r="G12" s="7" t="s">
        <v>376</v>
      </c>
      <c r="H12" s="413"/>
      <c r="I12" s="7"/>
      <c r="J12" s="7"/>
      <c r="K12" s="7"/>
    </row>
    <row r="13" spans="1:11" x14ac:dyDescent="0.2">
      <c r="A13" s="7"/>
      <c r="B13" s="412"/>
      <c r="C13" s="7" t="s">
        <v>976</v>
      </c>
      <c r="D13" s="7" t="s">
        <v>170</v>
      </c>
      <c r="E13" s="7"/>
      <c r="F13" s="7"/>
      <c r="G13" s="7"/>
      <c r="H13" s="413"/>
      <c r="I13" s="7"/>
      <c r="J13" s="7"/>
      <c r="K13" s="414"/>
    </row>
    <row r="14" spans="1:11" x14ac:dyDescent="0.2">
      <c r="A14" s="414"/>
      <c r="B14" s="415"/>
      <c r="C14" s="414"/>
      <c r="D14" s="414"/>
      <c r="E14" s="414"/>
      <c r="F14" s="414"/>
      <c r="G14" s="414"/>
      <c r="H14" s="413"/>
      <c r="I14" s="7"/>
      <c r="J14" s="7"/>
      <c r="K14" s="414"/>
    </row>
    <row r="15" spans="1:11" x14ac:dyDescent="0.2">
      <c r="A15" s="1"/>
      <c r="B15" s="410" t="s">
        <v>977</v>
      </c>
      <c r="C15" s="7"/>
      <c r="D15" s="7"/>
      <c r="E15" s="7"/>
      <c r="F15" s="7"/>
      <c r="G15" s="7"/>
      <c r="H15" s="411">
        <v>85840</v>
      </c>
      <c r="I15" s="7" t="s">
        <v>971</v>
      </c>
      <c r="J15" s="7" t="s">
        <v>511</v>
      </c>
      <c r="K15" s="7" t="s">
        <v>978</v>
      </c>
    </row>
    <row r="16" spans="1:11" ht="43.5" x14ac:dyDescent="0.2">
      <c r="A16" s="7" t="s">
        <v>979</v>
      </c>
      <c r="B16" s="412" t="s">
        <v>980</v>
      </c>
      <c r="C16" s="7" t="s">
        <v>132</v>
      </c>
      <c r="D16" s="7" t="s">
        <v>102</v>
      </c>
      <c r="E16" s="7"/>
      <c r="F16" s="7"/>
      <c r="G16" s="7"/>
      <c r="H16" s="413"/>
      <c r="I16" s="7"/>
      <c r="J16" s="7"/>
      <c r="K16" s="414"/>
    </row>
    <row r="17" spans="1:11" x14ac:dyDescent="0.2">
      <c r="A17" s="7"/>
      <c r="B17" s="412"/>
      <c r="C17" s="7" t="s">
        <v>981</v>
      </c>
      <c r="D17" s="7" t="s">
        <v>170</v>
      </c>
      <c r="E17" s="7"/>
      <c r="F17" s="7"/>
      <c r="G17" s="7"/>
      <c r="H17" s="413"/>
      <c r="I17" s="7"/>
      <c r="J17" s="7"/>
      <c r="K17" s="7"/>
    </row>
    <row r="18" spans="1:11" x14ac:dyDescent="0.2">
      <c r="A18" s="7"/>
      <c r="B18" s="412" t="s">
        <v>982</v>
      </c>
      <c r="C18" s="7" t="s">
        <v>983</v>
      </c>
      <c r="D18" s="7" t="s">
        <v>102</v>
      </c>
      <c r="E18" s="7" t="s">
        <v>975</v>
      </c>
      <c r="F18" s="7" t="s">
        <v>685</v>
      </c>
      <c r="G18" s="7" t="s">
        <v>376</v>
      </c>
      <c r="H18" s="413"/>
      <c r="I18" s="7"/>
      <c r="J18" s="7"/>
      <c r="K18" s="7"/>
    </row>
    <row r="19" spans="1:11" x14ac:dyDescent="0.2">
      <c r="A19" s="7"/>
      <c r="B19" s="412"/>
      <c r="C19" s="7" t="s">
        <v>132</v>
      </c>
      <c r="D19" s="7" t="s">
        <v>170</v>
      </c>
      <c r="E19" s="7"/>
      <c r="F19" s="7"/>
      <c r="G19" s="7"/>
      <c r="H19" s="413"/>
      <c r="I19" s="7"/>
      <c r="J19" s="7"/>
      <c r="K19" s="414"/>
    </row>
    <row r="20" spans="1:11" x14ac:dyDescent="0.2">
      <c r="A20" s="414"/>
      <c r="B20" s="412" t="s">
        <v>984</v>
      </c>
      <c r="C20" s="7" t="s">
        <v>983</v>
      </c>
      <c r="D20" s="7" t="s">
        <v>102</v>
      </c>
      <c r="E20" s="7" t="s">
        <v>972</v>
      </c>
      <c r="F20" s="7" t="s">
        <v>376</v>
      </c>
      <c r="G20" s="7" t="s">
        <v>376</v>
      </c>
      <c r="H20" s="413"/>
      <c r="I20" s="7"/>
      <c r="J20" s="7"/>
      <c r="K20" s="414"/>
    </row>
    <row r="21" spans="1:11" x14ac:dyDescent="0.2">
      <c r="A21" s="414"/>
      <c r="B21" s="412"/>
      <c r="C21" s="7" t="s">
        <v>132</v>
      </c>
      <c r="D21" s="7" t="s">
        <v>170</v>
      </c>
      <c r="E21" s="7"/>
      <c r="F21" s="7"/>
      <c r="G21" s="7"/>
      <c r="H21" s="413"/>
      <c r="I21" s="7"/>
      <c r="J21" s="7"/>
      <c r="K21" s="414"/>
    </row>
    <row r="22" spans="1:11" x14ac:dyDescent="0.2">
      <c r="A22" s="414"/>
      <c r="B22" s="412" t="s">
        <v>985</v>
      </c>
      <c r="C22" s="7" t="s">
        <v>983</v>
      </c>
      <c r="D22" s="7" t="s">
        <v>102</v>
      </c>
      <c r="E22" s="7"/>
      <c r="F22" s="7" t="s">
        <v>376</v>
      </c>
      <c r="G22" s="7" t="s">
        <v>376</v>
      </c>
      <c r="H22" s="413"/>
      <c r="I22" s="7"/>
      <c r="J22" s="7"/>
      <c r="K22" s="414"/>
    </row>
    <row r="23" spans="1:11" x14ac:dyDescent="0.2">
      <c r="A23" s="414"/>
      <c r="B23" s="415"/>
      <c r="C23" s="7" t="s">
        <v>132</v>
      </c>
      <c r="D23" s="7" t="s">
        <v>170</v>
      </c>
      <c r="E23" s="7"/>
      <c r="F23" s="7"/>
      <c r="G23" s="7"/>
      <c r="H23" s="413"/>
      <c r="I23" s="7"/>
      <c r="J23" s="7"/>
      <c r="K23" s="414"/>
    </row>
    <row r="24" spans="1:11" x14ac:dyDescent="0.2">
      <c r="A24" s="414"/>
      <c r="B24" s="415"/>
      <c r="C24" s="414"/>
      <c r="D24" s="414"/>
      <c r="E24" s="414"/>
      <c r="F24" s="414"/>
      <c r="G24" s="414"/>
      <c r="H24" s="413"/>
      <c r="I24" s="7"/>
      <c r="J24" s="7"/>
      <c r="K24" s="414"/>
    </row>
    <row r="25" spans="1:11" x14ac:dyDescent="0.2">
      <c r="A25" s="403"/>
      <c r="B25" s="416" t="s">
        <v>86</v>
      </c>
      <c r="C25" s="416"/>
      <c r="D25" s="416"/>
      <c r="E25" s="416"/>
      <c r="F25" s="416"/>
      <c r="G25" s="416"/>
      <c r="H25" s="417"/>
      <c r="I25" s="416"/>
      <c r="J25" s="416"/>
      <c r="K25" s="416"/>
    </row>
    <row r="26" spans="1:11" ht="43.5" x14ac:dyDescent="0.2">
      <c r="A26" s="1"/>
      <c r="B26" s="410" t="s">
        <v>986</v>
      </c>
      <c r="C26" s="414"/>
      <c r="D26" s="414"/>
      <c r="E26" s="414"/>
      <c r="F26" s="414"/>
      <c r="G26" s="414"/>
      <c r="H26" s="413"/>
      <c r="I26" s="7"/>
      <c r="J26" s="7"/>
      <c r="K26" s="414"/>
    </row>
    <row r="27" spans="1:11" x14ac:dyDescent="0.2">
      <c r="A27" s="414"/>
      <c r="B27" s="412" t="s">
        <v>987</v>
      </c>
      <c r="C27" s="414"/>
      <c r="D27" s="414"/>
      <c r="E27" s="414"/>
      <c r="F27" s="414"/>
      <c r="G27" s="414"/>
      <c r="H27" s="413"/>
      <c r="I27" s="7"/>
      <c r="J27" s="7"/>
      <c r="K27" s="414"/>
    </row>
    <row r="28" spans="1:11" ht="43.5" x14ac:dyDescent="0.2">
      <c r="A28" s="7" t="s">
        <v>972</v>
      </c>
      <c r="B28" s="412" t="s">
        <v>988</v>
      </c>
      <c r="C28" s="7" t="s">
        <v>978</v>
      </c>
      <c r="D28" s="7" t="s">
        <v>31</v>
      </c>
      <c r="E28" s="7" t="s">
        <v>979</v>
      </c>
      <c r="F28" s="7" t="s">
        <v>989</v>
      </c>
      <c r="G28" s="7" t="s">
        <v>372</v>
      </c>
      <c r="H28" s="411">
        <v>6000</v>
      </c>
      <c r="I28" s="7" t="s">
        <v>971</v>
      </c>
      <c r="J28" s="7" t="s">
        <v>511</v>
      </c>
      <c r="K28" s="7" t="s">
        <v>783</v>
      </c>
    </row>
    <row r="29" spans="1:11" x14ac:dyDescent="0.2">
      <c r="A29" s="414"/>
      <c r="B29" s="415"/>
      <c r="C29" s="414"/>
      <c r="D29" s="414"/>
      <c r="E29" s="414"/>
      <c r="F29" s="414"/>
      <c r="G29" s="414"/>
      <c r="H29" s="413"/>
      <c r="I29" s="414"/>
      <c r="J29" s="414"/>
      <c r="K29" s="414"/>
    </row>
    <row r="30" spans="1:11" x14ac:dyDescent="0.2">
      <c r="A30" s="7" t="s">
        <v>978</v>
      </c>
      <c r="B30" s="412" t="s">
        <v>990</v>
      </c>
      <c r="C30" s="7" t="s">
        <v>979</v>
      </c>
      <c r="D30" s="7" t="s">
        <v>365</v>
      </c>
      <c r="E30" s="7" t="s">
        <v>991</v>
      </c>
      <c r="F30" s="7" t="s">
        <v>694</v>
      </c>
      <c r="G30" s="7" t="s">
        <v>84</v>
      </c>
      <c r="H30" s="411">
        <v>24000</v>
      </c>
      <c r="I30" s="7" t="s">
        <v>971</v>
      </c>
      <c r="J30" s="7" t="s">
        <v>511</v>
      </c>
      <c r="K30" s="7" t="s">
        <v>978</v>
      </c>
    </row>
    <row r="31" spans="1:11" x14ac:dyDescent="0.2">
      <c r="A31" s="7"/>
      <c r="B31" s="412"/>
      <c r="C31" s="7"/>
      <c r="D31" s="7"/>
      <c r="E31" s="7" t="s">
        <v>975</v>
      </c>
      <c r="F31" s="7" t="s">
        <v>703</v>
      </c>
      <c r="G31" s="7" t="s">
        <v>376</v>
      </c>
      <c r="H31" s="411"/>
      <c r="I31" s="7"/>
      <c r="J31" s="7"/>
      <c r="K31" s="7"/>
    </row>
    <row r="32" spans="1:11" x14ac:dyDescent="0.2">
      <c r="A32" s="418"/>
      <c r="B32" s="419"/>
      <c r="C32" s="419"/>
      <c r="D32" s="419"/>
      <c r="E32" s="419"/>
      <c r="F32" s="419"/>
      <c r="G32" s="419"/>
      <c r="H32" s="420"/>
      <c r="I32" s="419"/>
      <c r="J32" s="419"/>
      <c r="K32" s="419"/>
    </row>
    <row r="33" spans="1:11" x14ac:dyDescent="0.2">
      <c r="A33" s="7" t="s">
        <v>991</v>
      </c>
      <c r="B33" s="412" t="s">
        <v>992</v>
      </c>
      <c r="C33" s="7" t="s">
        <v>993</v>
      </c>
      <c r="D33" s="7" t="s">
        <v>702</v>
      </c>
      <c r="E33" s="7"/>
      <c r="F33" s="7" t="s">
        <v>376</v>
      </c>
      <c r="G33" s="7" t="s">
        <v>376</v>
      </c>
      <c r="H33" s="411">
        <v>28500</v>
      </c>
      <c r="I33" s="7" t="s">
        <v>971</v>
      </c>
      <c r="J33" s="7" t="s">
        <v>511</v>
      </c>
      <c r="K33" s="7" t="s">
        <v>978</v>
      </c>
    </row>
    <row r="34" spans="1:11" x14ac:dyDescent="0.2">
      <c r="A34" s="7"/>
      <c r="B34" s="412"/>
      <c r="C34" s="7" t="s">
        <v>983</v>
      </c>
      <c r="D34" s="7" t="s">
        <v>102</v>
      </c>
      <c r="E34" s="7"/>
      <c r="F34" s="7" t="s">
        <v>725</v>
      </c>
      <c r="G34" s="7" t="s">
        <v>376</v>
      </c>
      <c r="H34" s="411"/>
      <c r="I34" s="7"/>
      <c r="J34" s="7"/>
      <c r="K34" s="7"/>
    </row>
    <row r="35" spans="1:11" x14ac:dyDescent="0.2">
      <c r="A35" s="7"/>
      <c r="B35" s="412"/>
      <c r="C35" s="7"/>
      <c r="D35" s="7"/>
      <c r="E35" s="7"/>
      <c r="F35" s="7"/>
      <c r="G35" s="7"/>
      <c r="H35" s="411"/>
      <c r="I35" s="7"/>
      <c r="J35" s="7"/>
      <c r="K35" s="7"/>
    </row>
    <row r="36" spans="1:11" x14ac:dyDescent="0.2">
      <c r="A36" s="1"/>
      <c r="B36" s="410" t="s">
        <v>994</v>
      </c>
      <c r="C36" s="7"/>
      <c r="D36" s="7"/>
      <c r="E36" s="7"/>
      <c r="F36" s="7"/>
      <c r="G36" s="7"/>
      <c r="H36" s="411"/>
      <c r="I36" s="7"/>
      <c r="J36" s="7"/>
      <c r="K36" s="7"/>
    </row>
    <row r="37" spans="1:11" x14ac:dyDescent="0.2">
      <c r="A37" s="7" t="s">
        <v>995</v>
      </c>
      <c r="B37" s="412" t="s">
        <v>996</v>
      </c>
      <c r="C37" s="7" t="s">
        <v>997</v>
      </c>
      <c r="D37" s="7" t="s">
        <v>102</v>
      </c>
      <c r="E37" s="7"/>
      <c r="F37" s="7"/>
      <c r="G37" s="7"/>
      <c r="H37" s="411">
        <v>26900</v>
      </c>
      <c r="I37" s="7" t="s">
        <v>971</v>
      </c>
      <c r="J37" s="7" t="s">
        <v>511</v>
      </c>
      <c r="K37" s="7" t="s">
        <v>783</v>
      </c>
    </row>
    <row r="38" spans="1:11" x14ac:dyDescent="0.2">
      <c r="A38" s="414"/>
      <c r="B38" s="415"/>
      <c r="C38" s="414"/>
      <c r="D38" s="414"/>
      <c r="E38" s="414"/>
      <c r="F38" s="414"/>
      <c r="G38" s="414"/>
      <c r="H38" s="413"/>
      <c r="I38" s="414"/>
      <c r="J38" s="414"/>
      <c r="K38" s="414"/>
    </row>
    <row r="39" spans="1:11" ht="25.5" customHeight="1" x14ac:dyDescent="0.2">
      <c r="A39" s="403"/>
      <c r="B39" s="416" t="s">
        <v>998</v>
      </c>
      <c r="C39" s="416"/>
      <c r="D39" s="416"/>
      <c r="E39" s="416"/>
      <c r="F39" s="416"/>
      <c r="G39" s="416"/>
      <c r="H39" s="417"/>
      <c r="I39" s="416"/>
      <c r="J39" s="416"/>
      <c r="K39" s="416"/>
    </row>
    <row r="40" spans="1:11" ht="43.5" x14ac:dyDescent="0.2">
      <c r="A40" s="418"/>
      <c r="B40" s="419" t="s">
        <v>999</v>
      </c>
      <c r="C40" s="419"/>
      <c r="D40" s="419"/>
      <c r="E40" s="419"/>
      <c r="F40" s="419"/>
      <c r="G40" s="419"/>
      <c r="H40" s="421"/>
      <c r="I40" s="419"/>
      <c r="J40" s="419"/>
      <c r="K40" s="419"/>
    </row>
    <row r="41" spans="1:11" ht="43.5" x14ac:dyDescent="0.2">
      <c r="A41" s="7" t="s">
        <v>1000</v>
      </c>
      <c r="B41" s="412" t="s">
        <v>1001</v>
      </c>
      <c r="C41" s="7" t="s">
        <v>991</v>
      </c>
      <c r="D41" s="7" t="s">
        <v>102</v>
      </c>
      <c r="E41" s="7"/>
      <c r="F41" s="7" t="s">
        <v>728</v>
      </c>
      <c r="G41" s="7" t="s">
        <v>362</v>
      </c>
      <c r="H41" s="411">
        <v>22630</v>
      </c>
      <c r="I41" s="7" t="s">
        <v>971</v>
      </c>
      <c r="J41" s="7" t="s">
        <v>511</v>
      </c>
      <c r="K41" s="7" t="s">
        <v>783</v>
      </c>
    </row>
    <row r="42" spans="1:11" x14ac:dyDescent="0.2">
      <c r="A42" s="414"/>
      <c r="B42" s="415"/>
      <c r="C42" s="414"/>
      <c r="D42" s="414"/>
      <c r="E42" s="414"/>
      <c r="F42" s="414"/>
      <c r="G42" s="414"/>
      <c r="H42" s="413"/>
      <c r="I42" s="414"/>
      <c r="J42" s="414"/>
      <c r="K42" s="414"/>
    </row>
    <row r="43" spans="1:11" ht="43.5" x14ac:dyDescent="0.2">
      <c r="A43" s="418"/>
      <c r="B43" s="419" t="s">
        <v>1002</v>
      </c>
      <c r="C43" s="419"/>
      <c r="D43" s="419"/>
      <c r="E43" s="419"/>
      <c r="F43" s="419"/>
      <c r="G43" s="419"/>
      <c r="H43" s="421"/>
      <c r="I43" s="419"/>
      <c r="J43" s="419"/>
      <c r="K43" s="419"/>
    </row>
    <row r="44" spans="1:11" x14ac:dyDescent="0.2">
      <c r="A44" s="7" t="s">
        <v>975</v>
      </c>
      <c r="B44" s="412" t="s">
        <v>1003</v>
      </c>
      <c r="C44" s="7" t="s">
        <v>979</v>
      </c>
      <c r="D44" s="7" t="s">
        <v>1004</v>
      </c>
      <c r="E44" s="7" t="s">
        <v>1005</v>
      </c>
      <c r="F44" s="7" t="s">
        <v>658</v>
      </c>
      <c r="G44" s="7" t="s">
        <v>121</v>
      </c>
      <c r="H44" s="411">
        <v>3753000</v>
      </c>
      <c r="I44" s="7" t="s">
        <v>971</v>
      </c>
      <c r="J44" s="7" t="s">
        <v>511</v>
      </c>
      <c r="K44" s="7" t="s">
        <v>978</v>
      </c>
    </row>
    <row r="45" spans="1:11" x14ac:dyDescent="0.2">
      <c r="A45" s="7"/>
      <c r="B45" s="412"/>
      <c r="C45" s="7"/>
      <c r="D45" s="7"/>
      <c r="E45" s="7" t="s">
        <v>972</v>
      </c>
      <c r="F45" s="7" t="s">
        <v>376</v>
      </c>
      <c r="G45" s="7" t="s">
        <v>376</v>
      </c>
      <c r="H45" s="411"/>
      <c r="I45" s="7"/>
      <c r="J45" s="7"/>
      <c r="K45" s="7"/>
    </row>
    <row r="46" spans="1:11" x14ac:dyDescent="0.2">
      <c r="A46" s="414"/>
      <c r="B46" s="415"/>
      <c r="C46" s="414"/>
      <c r="D46" s="414"/>
      <c r="E46" s="414"/>
      <c r="F46" s="414"/>
      <c r="G46" s="414"/>
      <c r="H46" s="413"/>
      <c r="I46" s="414"/>
      <c r="J46" s="414"/>
      <c r="K46" s="414"/>
    </row>
    <row r="47" spans="1:11" ht="22.5" customHeight="1" x14ac:dyDescent="0.2">
      <c r="A47" s="400"/>
      <c r="B47" s="404" t="s">
        <v>1006</v>
      </c>
      <c r="C47" s="400"/>
      <c r="D47" s="400"/>
      <c r="E47" s="400"/>
      <c r="F47" s="401"/>
      <c r="G47" s="400"/>
      <c r="H47" s="405"/>
      <c r="I47" s="406"/>
      <c r="J47" s="406"/>
      <c r="K47" s="406"/>
    </row>
    <row r="48" spans="1:11" x14ac:dyDescent="0.2">
      <c r="A48" s="418"/>
      <c r="B48" s="419" t="s">
        <v>1007</v>
      </c>
      <c r="C48" s="419"/>
      <c r="D48" s="419"/>
      <c r="E48" s="419"/>
      <c r="F48" s="419"/>
      <c r="G48" s="419"/>
      <c r="H48" s="420"/>
      <c r="I48" s="419"/>
      <c r="J48" s="419"/>
      <c r="K48" s="419"/>
    </row>
    <row r="49" spans="1:11" ht="43.5" x14ac:dyDescent="0.2">
      <c r="A49" s="7" t="s">
        <v>1005</v>
      </c>
      <c r="B49" s="412" t="s">
        <v>1008</v>
      </c>
      <c r="C49" s="7" t="s">
        <v>1009</v>
      </c>
      <c r="D49" s="7" t="s">
        <v>102</v>
      </c>
      <c r="E49" s="7" t="s">
        <v>1005</v>
      </c>
      <c r="F49" s="7" t="s">
        <v>658</v>
      </c>
      <c r="G49" s="7" t="s">
        <v>121</v>
      </c>
      <c r="H49" s="411">
        <v>667960</v>
      </c>
      <c r="I49" s="7" t="s">
        <v>971</v>
      </c>
      <c r="J49" s="7" t="s">
        <v>511</v>
      </c>
      <c r="K49" s="7" t="s">
        <v>783</v>
      </c>
    </row>
    <row r="50" spans="1:11" ht="43.5" x14ac:dyDescent="0.2">
      <c r="A50" s="7"/>
      <c r="B50" s="412" t="s">
        <v>1010</v>
      </c>
      <c r="C50" s="7" t="s">
        <v>1011</v>
      </c>
      <c r="D50" s="7" t="s">
        <v>102</v>
      </c>
      <c r="E50" s="7" t="s">
        <v>972</v>
      </c>
      <c r="F50" s="7" t="s">
        <v>376</v>
      </c>
      <c r="G50" s="7" t="s">
        <v>376</v>
      </c>
      <c r="H50" s="411"/>
      <c r="I50" s="7"/>
      <c r="J50" s="414"/>
      <c r="K50" s="414"/>
    </row>
    <row r="51" spans="1:11" x14ac:dyDescent="0.2">
      <c r="A51" s="7"/>
      <c r="B51" s="412"/>
      <c r="C51" s="7"/>
      <c r="D51" s="7"/>
      <c r="E51" s="7"/>
      <c r="F51" s="412"/>
      <c r="G51" s="7"/>
      <c r="H51" s="411"/>
      <c r="I51" s="7"/>
      <c r="J51" s="414"/>
      <c r="K51" s="414"/>
    </row>
    <row r="52" spans="1:11" x14ac:dyDescent="0.2">
      <c r="A52" s="7" t="s">
        <v>983</v>
      </c>
      <c r="B52" s="412" t="s">
        <v>1012</v>
      </c>
      <c r="C52" s="7" t="s">
        <v>976</v>
      </c>
      <c r="D52" s="7" t="s">
        <v>170</v>
      </c>
      <c r="E52" s="7"/>
      <c r="F52" s="7" t="s">
        <v>685</v>
      </c>
      <c r="G52" s="7" t="s">
        <v>376</v>
      </c>
      <c r="H52" s="411">
        <v>250523</v>
      </c>
      <c r="I52" s="7" t="s">
        <v>971</v>
      </c>
      <c r="J52" s="7" t="s">
        <v>511</v>
      </c>
      <c r="K52" s="7" t="s">
        <v>978</v>
      </c>
    </row>
    <row r="53" spans="1:11" x14ac:dyDescent="0.2">
      <c r="A53" s="7"/>
      <c r="B53" s="412"/>
      <c r="C53" s="7" t="s">
        <v>132</v>
      </c>
      <c r="D53" s="7" t="s">
        <v>102</v>
      </c>
      <c r="E53" s="7"/>
      <c r="F53" s="7"/>
      <c r="G53" s="7"/>
      <c r="H53" s="411"/>
      <c r="I53" s="7"/>
      <c r="J53" s="7"/>
      <c r="K53" s="7"/>
    </row>
    <row r="54" spans="1:11" x14ac:dyDescent="0.2">
      <c r="A54" s="414"/>
      <c r="B54" s="415"/>
      <c r="C54" s="414"/>
      <c r="D54" s="414"/>
      <c r="E54" s="414"/>
      <c r="F54" s="414"/>
      <c r="G54" s="414"/>
      <c r="H54" s="413"/>
      <c r="I54" s="414"/>
      <c r="J54" s="414"/>
      <c r="K54" s="414"/>
    </row>
    <row r="55" spans="1:11" x14ac:dyDescent="0.2">
      <c r="A55" s="7" t="s">
        <v>1013</v>
      </c>
      <c r="B55" s="412" t="s">
        <v>1014</v>
      </c>
      <c r="C55" s="7" t="s">
        <v>119</v>
      </c>
      <c r="D55" s="7" t="s">
        <v>102</v>
      </c>
      <c r="E55" s="7"/>
      <c r="F55" s="7" t="s">
        <v>685</v>
      </c>
      <c r="G55" s="7" t="s">
        <v>376</v>
      </c>
      <c r="H55" s="411">
        <v>66560</v>
      </c>
      <c r="I55" s="7" t="s">
        <v>971</v>
      </c>
      <c r="J55" s="7" t="s">
        <v>511</v>
      </c>
      <c r="K55" s="7" t="s">
        <v>783</v>
      </c>
    </row>
    <row r="56" spans="1:11" x14ac:dyDescent="0.2">
      <c r="A56" s="7"/>
      <c r="B56" s="412"/>
      <c r="C56" s="7" t="s">
        <v>783</v>
      </c>
      <c r="D56" s="7" t="s">
        <v>82</v>
      </c>
      <c r="E56" s="7"/>
      <c r="F56" s="7"/>
      <c r="G56" s="7"/>
      <c r="H56" s="411"/>
      <c r="I56" s="7"/>
      <c r="J56" s="7"/>
      <c r="K56" s="7"/>
    </row>
    <row r="57" spans="1:11" x14ac:dyDescent="0.2">
      <c r="A57" s="7"/>
      <c r="B57" s="412"/>
      <c r="C57" s="7"/>
      <c r="D57" s="7"/>
      <c r="E57" s="7"/>
      <c r="F57" s="7"/>
      <c r="G57" s="7"/>
      <c r="H57" s="411"/>
      <c r="I57" s="7"/>
      <c r="J57" s="7"/>
      <c r="K57" s="7"/>
    </row>
    <row r="58" spans="1:11" ht="43.5" x14ac:dyDescent="0.2">
      <c r="A58" s="4" t="s">
        <v>504</v>
      </c>
      <c r="B58" s="407" t="s">
        <v>1015</v>
      </c>
      <c r="C58" s="402"/>
      <c r="D58" s="402"/>
      <c r="E58" s="402"/>
      <c r="F58" s="402"/>
      <c r="G58" s="402"/>
      <c r="H58" s="408">
        <f>H10+H15+H28+H30+H33+H37+H41+H44+H49+H52+H55</f>
        <v>5315913</v>
      </c>
      <c r="I58" s="1"/>
      <c r="J58" s="1"/>
      <c r="K58" s="402"/>
    </row>
  </sheetData>
  <mergeCells count="13">
    <mergeCell ref="E5:E7"/>
    <mergeCell ref="F5:F7"/>
    <mergeCell ref="G5:G7"/>
    <mergeCell ref="A1:K1"/>
    <mergeCell ref="A2:K2"/>
    <mergeCell ref="A3:K3"/>
    <mergeCell ref="A4:A7"/>
    <mergeCell ref="B4:B7"/>
    <mergeCell ref="C4:D4"/>
    <mergeCell ref="E4:G4"/>
    <mergeCell ref="K4:K7"/>
    <mergeCell ref="C5:C7"/>
    <mergeCell ref="D5:D7"/>
  </mergeCells>
  <pageMargins left="0.70866141732283472" right="0.70866141732283472" top="0.74803149606299213" bottom="0.74803149606299213" header="0.31496062992125984" footer="0.31496062992125984"/>
  <pageSetup paperSize="9" scale="95" fitToHeight="0" orientation="landscape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workbookViewId="0">
      <selection activeCell="H22" sqref="H22"/>
    </sheetView>
  </sheetViews>
  <sheetFormatPr defaultRowHeight="21.75" x14ac:dyDescent="0.5"/>
  <cols>
    <col min="1" max="1" width="9" style="11"/>
    <col min="2" max="2" width="31.75" style="11" customWidth="1"/>
    <col min="3" max="7" width="9" style="11"/>
    <col min="8" max="8" width="11" style="11" customWidth="1"/>
    <col min="9" max="16384" width="9" style="11"/>
  </cols>
  <sheetData>
    <row r="1" spans="1:11" x14ac:dyDescent="0.5">
      <c r="A1" s="489" t="s">
        <v>97</v>
      </c>
      <c r="B1" s="489"/>
      <c r="C1" s="489"/>
      <c r="D1" s="489"/>
      <c r="E1" s="489"/>
      <c r="F1" s="489"/>
      <c r="G1" s="489"/>
      <c r="H1" s="489"/>
      <c r="I1" s="489"/>
      <c r="J1" s="489"/>
      <c r="K1" s="489"/>
    </row>
    <row r="2" spans="1:11" x14ac:dyDescent="0.5">
      <c r="A2" s="489" t="s">
        <v>1017</v>
      </c>
      <c r="B2" s="489"/>
      <c r="C2" s="489"/>
      <c r="D2" s="489"/>
      <c r="E2" s="489"/>
      <c r="F2" s="489"/>
      <c r="G2" s="489"/>
      <c r="H2" s="489"/>
      <c r="I2" s="489"/>
      <c r="J2" s="489"/>
      <c r="K2" s="489"/>
    </row>
    <row r="3" spans="1:11" x14ac:dyDescent="0.5">
      <c r="A3" s="503" t="s">
        <v>1</v>
      </c>
      <c r="B3" s="503"/>
      <c r="C3" s="503"/>
      <c r="D3" s="503"/>
      <c r="E3" s="503"/>
      <c r="F3" s="503"/>
      <c r="G3" s="503"/>
      <c r="H3" s="503"/>
      <c r="I3" s="503"/>
      <c r="J3" s="503"/>
      <c r="K3" s="503"/>
    </row>
    <row r="4" spans="1:11" x14ac:dyDescent="0.5">
      <c r="A4" s="487" t="s">
        <v>2</v>
      </c>
      <c r="B4" s="487" t="s">
        <v>3</v>
      </c>
      <c r="C4" s="487" t="s">
        <v>4</v>
      </c>
      <c r="D4" s="487"/>
      <c r="E4" s="487" t="s">
        <v>5</v>
      </c>
      <c r="F4" s="487"/>
      <c r="G4" s="487"/>
      <c r="H4" s="5"/>
      <c r="I4" s="1" t="s">
        <v>6</v>
      </c>
      <c r="J4" s="1" t="s">
        <v>7</v>
      </c>
      <c r="K4" s="492" t="s">
        <v>8</v>
      </c>
    </row>
    <row r="5" spans="1:11" ht="43.5" x14ac:dyDescent="0.5">
      <c r="A5" s="487"/>
      <c r="B5" s="487"/>
      <c r="C5" s="487" t="s">
        <v>9</v>
      </c>
      <c r="D5" s="487" t="s">
        <v>10</v>
      </c>
      <c r="E5" s="487" t="s">
        <v>11</v>
      </c>
      <c r="F5" s="487" t="s">
        <v>12</v>
      </c>
      <c r="G5" s="487" t="s">
        <v>13</v>
      </c>
      <c r="H5" s="5" t="s">
        <v>14</v>
      </c>
      <c r="I5" s="1" t="s">
        <v>15</v>
      </c>
      <c r="J5" s="1" t="s">
        <v>16</v>
      </c>
      <c r="K5" s="492"/>
    </row>
    <row r="6" spans="1:11" x14ac:dyDescent="0.5">
      <c r="A6" s="487"/>
      <c r="B6" s="487"/>
      <c r="C6" s="487"/>
      <c r="D6" s="487"/>
      <c r="E6" s="487"/>
      <c r="F6" s="487"/>
      <c r="G6" s="487"/>
      <c r="H6" s="10" t="s">
        <v>17</v>
      </c>
      <c r="I6" s="10" t="s">
        <v>17</v>
      </c>
      <c r="J6" s="1" t="s">
        <v>18</v>
      </c>
      <c r="K6" s="492"/>
    </row>
    <row r="7" spans="1:11" x14ac:dyDescent="0.5">
      <c r="A7" s="487"/>
      <c r="B7" s="487"/>
      <c r="C7" s="488"/>
      <c r="D7" s="488"/>
      <c r="E7" s="488"/>
      <c r="F7" s="488"/>
      <c r="G7" s="488"/>
      <c r="H7" s="347" t="s">
        <v>19</v>
      </c>
      <c r="I7" s="1" t="s">
        <v>20</v>
      </c>
      <c r="J7" s="1"/>
      <c r="K7" s="492"/>
    </row>
    <row r="8" spans="1:11" x14ac:dyDescent="0.5">
      <c r="A8" s="10"/>
      <c r="B8" s="10" t="s">
        <v>21</v>
      </c>
      <c r="C8" s="27"/>
      <c r="D8" s="27"/>
      <c r="E8" s="27"/>
      <c r="F8" s="27"/>
      <c r="G8" s="27"/>
      <c r="H8" s="348">
        <f>H12+H13+H18+H20+H21+H22+H23+H25+H27+H28+H29+H31</f>
        <v>4450930</v>
      </c>
      <c r="I8" s="27"/>
      <c r="J8" s="27"/>
      <c r="K8" s="27"/>
    </row>
    <row r="9" spans="1:11" x14ac:dyDescent="0.5">
      <c r="A9" s="440"/>
      <c r="B9" s="422" t="s">
        <v>1018</v>
      </c>
      <c r="C9" s="446"/>
      <c r="D9" s="440"/>
      <c r="E9" s="441"/>
      <c r="F9" s="325"/>
      <c r="G9" s="441"/>
      <c r="H9" s="454"/>
      <c r="I9" s="441"/>
      <c r="J9" s="457"/>
      <c r="K9" s="440"/>
    </row>
    <row r="10" spans="1:11" ht="43.5" x14ac:dyDescent="0.5">
      <c r="A10" s="440"/>
      <c r="B10" s="353" t="s">
        <v>1023</v>
      </c>
      <c r="C10" s="446"/>
      <c r="D10" s="440"/>
      <c r="E10" s="441"/>
      <c r="F10" s="325"/>
      <c r="G10" s="441"/>
      <c r="H10" s="454"/>
      <c r="I10" s="441"/>
      <c r="J10" s="457"/>
      <c r="K10" s="440"/>
    </row>
    <row r="11" spans="1:11" ht="43.5" x14ac:dyDescent="0.5">
      <c r="A11" s="440"/>
      <c r="B11" s="353" t="s">
        <v>1024</v>
      </c>
      <c r="C11" s="446"/>
      <c r="D11" s="440"/>
      <c r="E11" s="441"/>
      <c r="F11" s="325"/>
      <c r="G11" s="441"/>
      <c r="H11" s="455"/>
      <c r="I11" s="425"/>
      <c r="J11" s="457"/>
      <c r="K11" s="440"/>
    </row>
    <row r="12" spans="1:11" ht="43.5" x14ac:dyDescent="0.5">
      <c r="A12" s="440">
        <v>1</v>
      </c>
      <c r="B12" s="442" t="s">
        <v>1190</v>
      </c>
      <c r="C12" s="447">
        <v>98</v>
      </c>
      <c r="D12" s="440" t="s">
        <v>303</v>
      </c>
      <c r="E12" s="441"/>
      <c r="F12" s="325"/>
      <c r="G12" s="442"/>
      <c r="H12" s="454">
        <v>3768900</v>
      </c>
      <c r="I12" s="441">
        <v>2</v>
      </c>
      <c r="J12" s="458" t="s">
        <v>1206</v>
      </c>
      <c r="K12" s="440">
        <v>1</v>
      </c>
    </row>
    <row r="13" spans="1:11" ht="43.5" x14ac:dyDescent="0.5">
      <c r="A13" s="440">
        <v>2</v>
      </c>
      <c r="B13" s="442" t="s">
        <v>1191</v>
      </c>
      <c r="C13" s="448">
        <v>2550</v>
      </c>
      <c r="D13" s="440" t="s">
        <v>170</v>
      </c>
      <c r="E13" s="443"/>
      <c r="F13" s="427"/>
      <c r="G13" s="443"/>
      <c r="H13" s="454">
        <v>40110</v>
      </c>
      <c r="I13" s="443"/>
      <c r="J13" s="458" t="s">
        <v>1206</v>
      </c>
      <c r="K13" s="440">
        <v>1</v>
      </c>
    </row>
    <row r="14" spans="1:11" x14ac:dyDescent="0.5">
      <c r="A14" s="440"/>
      <c r="B14" s="422" t="s">
        <v>1019</v>
      </c>
      <c r="C14" s="449"/>
      <c r="D14" s="450"/>
      <c r="E14" s="443"/>
      <c r="F14" s="427"/>
      <c r="G14" s="443"/>
      <c r="H14" s="456"/>
      <c r="I14" s="443"/>
      <c r="J14" s="457"/>
      <c r="K14" s="459"/>
    </row>
    <row r="15" spans="1:11" x14ac:dyDescent="0.5">
      <c r="A15" s="440"/>
      <c r="B15" s="423" t="s">
        <v>1025</v>
      </c>
      <c r="C15" s="449"/>
      <c r="D15" s="450"/>
      <c r="E15" s="441"/>
      <c r="F15" s="426"/>
      <c r="G15" s="443"/>
      <c r="H15" s="456"/>
      <c r="I15" s="441"/>
      <c r="J15" s="457"/>
      <c r="K15" s="459"/>
    </row>
    <row r="16" spans="1:11" ht="43.5" x14ac:dyDescent="0.5">
      <c r="A16" s="440"/>
      <c r="B16" s="423" t="s">
        <v>1026</v>
      </c>
      <c r="C16" s="448"/>
      <c r="D16" s="450"/>
      <c r="E16" s="441"/>
      <c r="F16" s="426"/>
      <c r="G16" s="443"/>
      <c r="H16" s="454"/>
      <c r="I16" s="441">
        <v>2</v>
      </c>
      <c r="J16" s="457"/>
      <c r="K16" s="459"/>
    </row>
    <row r="17" spans="1:11" ht="21.75" customHeight="1" x14ac:dyDescent="0.5">
      <c r="A17" s="440"/>
      <c r="B17" s="423" t="s">
        <v>1027</v>
      </c>
      <c r="C17" s="448"/>
      <c r="D17" s="450"/>
      <c r="E17" s="442" t="s">
        <v>1204</v>
      </c>
      <c r="F17" s="442"/>
      <c r="G17" s="442"/>
      <c r="H17" s="454"/>
      <c r="I17" s="441"/>
      <c r="J17" s="458"/>
      <c r="K17" s="440"/>
    </row>
    <row r="18" spans="1:11" ht="41.25" customHeight="1" x14ac:dyDescent="0.5">
      <c r="A18" s="440">
        <v>3</v>
      </c>
      <c r="B18" s="508" t="s">
        <v>1020</v>
      </c>
      <c r="C18" s="509">
        <v>2</v>
      </c>
      <c r="D18" s="510" t="s">
        <v>303</v>
      </c>
      <c r="E18" s="508" t="s">
        <v>1205</v>
      </c>
      <c r="F18" s="508"/>
      <c r="G18" s="508"/>
      <c r="H18" s="507">
        <v>230900</v>
      </c>
      <c r="I18" s="441"/>
      <c r="J18" s="458" t="s">
        <v>1206</v>
      </c>
      <c r="K18" s="440">
        <v>1</v>
      </c>
    </row>
    <row r="19" spans="1:11" ht="42" customHeight="1" x14ac:dyDescent="0.5">
      <c r="A19" s="440"/>
      <c r="B19" s="508"/>
      <c r="C19" s="509"/>
      <c r="D19" s="510"/>
      <c r="E19" s="508" t="s">
        <v>1021</v>
      </c>
      <c r="F19" s="508"/>
      <c r="G19" s="508"/>
      <c r="H19" s="507"/>
      <c r="I19" s="441"/>
      <c r="J19" s="458"/>
      <c r="K19" s="440"/>
    </row>
    <row r="20" spans="1:11" ht="87" x14ac:dyDescent="0.5">
      <c r="A20" s="440">
        <v>4</v>
      </c>
      <c r="B20" s="442" t="s">
        <v>1022</v>
      </c>
      <c r="C20" s="447">
        <v>1</v>
      </c>
      <c r="D20" s="440" t="s">
        <v>365</v>
      </c>
      <c r="E20" s="441"/>
      <c r="F20" s="426"/>
      <c r="G20" s="442"/>
      <c r="H20" s="454">
        <v>51620</v>
      </c>
      <c r="I20" s="441"/>
      <c r="J20" s="458" t="s">
        <v>1206</v>
      </c>
      <c r="K20" s="440">
        <v>1</v>
      </c>
    </row>
    <row r="21" spans="1:11" ht="65.25" x14ac:dyDescent="0.5">
      <c r="A21" s="440">
        <v>5</v>
      </c>
      <c r="B21" s="442" t="s">
        <v>1192</v>
      </c>
      <c r="C21" s="447">
        <v>2</v>
      </c>
      <c r="D21" s="440" t="s">
        <v>303</v>
      </c>
      <c r="E21" s="317"/>
      <c r="F21" s="317"/>
      <c r="G21" s="317"/>
      <c r="H21" s="454">
        <v>15200</v>
      </c>
      <c r="I21" s="317"/>
      <c r="J21" s="458" t="s">
        <v>1206</v>
      </c>
      <c r="K21" s="440">
        <v>1</v>
      </c>
    </row>
    <row r="22" spans="1:11" ht="43.5" x14ac:dyDescent="0.5">
      <c r="A22" s="440">
        <v>6</v>
      </c>
      <c r="B22" s="442" t="s">
        <v>1193</v>
      </c>
      <c r="C22" s="447">
        <v>4</v>
      </c>
      <c r="D22" s="440" t="s">
        <v>31</v>
      </c>
      <c r="E22" s="317"/>
      <c r="F22" s="317"/>
      <c r="G22" s="317"/>
      <c r="H22" s="454">
        <v>9100</v>
      </c>
      <c r="I22" s="317"/>
      <c r="J22" s="458" t="s">
        <v>1206</v>
      </c>
      <c r="K22" s="440">
        <v>1</v>
      </c>
    </row>
    <row r="23" spans="1:11" ht="43.5" x14ac:dyDescent="0.5">
      <c r="A23" s="440">
        <v>7</v>
      </c>
      <c r="B23" s="442" t="s">
        <v>1194</v>
      </c>
      <c r="C23" s="447">
        <v>5</v>
      </c>
      <c r="D23" s="440" t="s">
        <v>303</v>
      </c>
      <c r="E23" s="317"/>
      <c r="F23" s="317"/>
      <c r="G23" s="317"/>
      <c r="H23" s="454">
        <v>3200</v>
      </c>
      <c r="I23" s="317"/>
      <c r="J23" s="458" t="s">
        <v>1206</v>
      </c>
      <c r="K23" s="440">
        <v>1</v>
      </c>
    </row>
    <row r="24" spans="1:11" ht="43.5" x14ac:dyDescent="0.5">
      <c r="A24" s="440"/>
      <c r="B24" s="423" t="s">
        <v>1202</v>
      </c>
      <c r="C24" s="447"/>
      <c r="D24" s="440"/>
      <c r="E24" s="317"/>
      <c r="F24" s="317"/>
      <c r="G24" s="317"/>
      <c r="H24" s="454"/>
      <c r="I24" s="317"/>
      <c r="J24" s="458"/>
      <c r="K24" s="459"/>
    </row>
    <row r="25" spans="1:11" ht="43.5" x14ac:dyDescent="0.5">
      <c r="A25" s="440">
        <v>8</v>
      </c>
      <c r="B25" s="442" t="s">
        <v>1195</v>
      </c>
      <c r="C25" s="447">
        <v>10</v>
      </c>
      <c r="D25" s="440" t="s">
        <v>303</v>
      </c>
      <c r="E25" s="317"/>
      <c r="F25" s="317"/>
      <c r="G25" s="317"/>
      <c r="H25" s="454">
        <v>15300</v>
      </c>
      <c r="I25" s="317"/>
      <c r="J25" s="458" t="s">
        <v>1206</v>
      </c>
      <c r="K25" s="440">
        <v>1</v>
      </c>
    </row>
    <row r="26" spans="1:11" x14ac:dyDescent="0.5">
      <c r="A26" s="440"/>
      <c r="B26" s="423" t="s">
        <v>1203</v>
      </c>
      <c r="C26" s="447"/>
      <c r="D26" s="440"/>
      <c r="E26" s="317"/>
      <c r="F26" s="317"/>
      <c r="G26" s="317"/>
      <c r="H26" s="454"/>
      <c r="I26" s="317"/>
      <c r="J26" s="458"/>
      <c r="K26" s="440"/>
    </row>
    <row r="27" spans="1:11" ht="43.5" x14ac:dyDescent="0.5">
      <c r="A27" s="440">
        <v>9</v>
      </c>
      <c r="B27" s="451" t="s">
        <v>1196</v>
      </c>
      <c r="C27" s="447">
        <v>4</v>
      </c>
      <c r="D27" s="440" t="s">
        <v>303</v>
      </c>
      <c r="E27" s="317"/>
      <c r="F27" s="317"/>
      <c r="G27" s="317"/>
      <c r="H27" s="454">
        <v>49800</v>
      </c>
      <c r="I27" s="317"/>
      <c r="J27" s="458" t="s">
        <v>1206</v>
      </c>
      <c r="K27" s="440">
        <v>1</v>
      </c>
    </row>
    <row r="28" spans="1:11" x14ac:dyDescent="0.5">
      <c r="A28" s="440">
        <v>10</v>
      </c>
      <c r="B28" s="452" t="s">
        <v>1197</v>
      </c>
      <c r="C28" s="447">
        <v>35</v>
      </c>
      <c r="D28" s="440" t="s">
        <v>102</v>
      </c>
      <c r="E28" s="317"/>
      <c r="F28" s="317"/>
      <c r="G28" s="317"/>
      <c r="H28" s="454">
        <v>30300</v>
      </c>
      <c r="I28" s="317"/>
      <c r="J28" s="458" t="s">
        <v>1206</v>
      </c>
      <c r="K28" s="440">
        <v>1</v>
      </c>
    </row>
    <row r="29" spans="1:11" ht="43.5" x14ac:dyDescent="0.5">
      <c r="A29" s="440">
        <v>11</v>
      </c>
      <c r="B29" s="452" t="s">
        <v>1198</v>
      </c>
      <c r="C29" s="447">
        <v>3</v>
      </c>
      <c r="D29" s="440" t="s">
        <v>303</v>
      </c>
      <c r="E29" s="317"/>
      <c r="F29" s="317"/>
      <c r="G29" s="317"/>
      <c r="H29" s="454">
        <v>55800</v>
      </c>
      <c r="I29" s="317"/>
      <c r="J29" s="458" t="s">
        <v>1206</v>
      </c>
      <c r="K29" s="440">
        <v>2</v>
      </c>
    </row>
    <row r="30" spans="1:11" x14ac:dyDescent="0.5">
      <c r="A30" s="440"/>
      <c r="B30" s="422" t="s">
        <v>1199</v>
      </c>
      <c r="C30" s="447"/>
      <c r="D30" s="440"/>
      <c r="E30" s="317"/>
      <c r="F30" s="317"/>
      <c r="G30" s="317"/>
      <c r="H30" s="454"/>
      <c r="I30" s="317"/>
      <c r="J30" s="458"/>
      <c r="K30" s="440"/>
    </row>
    <row r="31" spans="1:11" ht="43.5" x14ac:dyDescent="0.5">
      <c r="A31" s="440">
        <v>12</v>
      </c>
      <c r="B31" s="452" t="s">
        <v>1200</v>
      </c>
      <c r="C31" s="447">
        <v>2</v>
      </c>
      <c r="D31" s="440" t="s">
        <v>1004</v>
      </c>
      <c r="E31" s="317"/>
      <c r="F31" s="317"/>
      <c r="G31" s="317"/>
      <c r="H31" s="454">
        <v>180700</v>
      </c>
      <c r="I31" s="317"/>
      <c r="J31" s="458" t="s">
        <v>1206</v>
      </c>
      <c r="K31" s="440">
        <v>2</v>
      </c>
    </row>
    <row r="32" spans="1:11" x14ac:dyDescent="0.5">
      <c r="A32" s="397" t="s">
        <v>504</v>
      </c>
      <c r="B32" s="354" t="s">
        <v>1201</v>
      </c>
      <c r="C32" s="315"/>
      <c r="D32" s="315"/>
      <c r="E32" s="317"/>
      <c r="F32" s="317"/>
      <c r="G32" s="317"/>
      <c r="H32" s="453"/>
      <c r="I32" s="317"/>
      <c r="J32" s="445"/>
      <c r="K32" s="445"/>
    </row>
  </sheetData>
  <mergeCells count="19">
    <mergeCell ref="A1:K1"/>
    <mergeCell ref="A2:K2"/>
    <mergeCell ref="A3:K3"/>
    <mergeCell ref="A4:A7"/>
    <mergeCell ref="B4:B7"/>
    <mergeCell ref="C4:D4"/>
    <mergeCell ref="E4:G4"/>
    <mergeCell ref="K4:K7"/>
    <mergeCell ref="C5:C7"/>
    <mergeCell ref="D5:D7"/>
    <mergeCell ref="E5:E7"/>
    <mergeCell ref="F5:F7"/>
    <mergeCell ref="G5:G7"/>
    <mergeCell ref="H18:H19"/>
    <mergeCell ref="E18:G18"/>
    <mergeCell ref="B18:B19"/>
    <mergeCell ref="C18:C19"/>
    <mergeCell ref="D18:D19"/>
    <mergeCell ref="E19:G19"/>
  </mergeCells>
  <pageMargins left="0.70866141732283472" right="0.70866141732283472" top="0.74803149606299213" bottom="0.74803149606299213" header="0.31496062992125984" footer="0.31496062992125984"/>
  <pageSetup paperSize="9" scale="99" fitToHeight="0" orientation="landscape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6"/>
  <sheetViews>
    <sheetView workbookViewId="0">
      <selection activeCell="H29" sqref="H29"/>
    </sheetView>
  </sheetViews>
  <sheetFormatPr defaultRowHeight="21.75" x14ac:dyDescent="0.2"/>
  <cols>
    <col min="1" max="1" width="9" style="309"/>
    <col min="2" max="2" width="36.375" style="309" customWidth="1"/>
    <col min="3" max="7" width="9" style="309"/>
    <col min="8" max="8" width="11" style="309" bestFit="1" customWidth="1"/>
    <col min="9" max="9" width="9" style="309"/>
    <col min="10" max="10" width="10.625" style="309" customWidth="1"/>
    <col min="11" max="16384" width="9" style="309"/>
  </cols>
  <sheetData>
    <row r="1" spans="1:11" x14ac:dyDescent="0.2">
      <c r="A1" s="489" t="s">
        <v>97</v>
      </c>
      <c r="B1" s="489"/>
      <c r="C1" s="489"/>
      <c r="D1" s="489"/>
      <c r="E1" s="489"/>
      <c r="F1" s="489"/>
      <c r="G1" s="489"/>
      <c r="H1" s="489"/>
      <c r="I1" s="489"/>
      <c r="J1" s="489"/>
      <c r="K1" s="489"/>
    </row>
    <row r="2" spans="1:11" x14ac:dyDescent="0.2">
      <c r="A2" s="489" t="s">
        <v>1057</v>
      </c>
      <c r="B2" s="489"/>
      <c r="C2" s="489"/>
      <c r="D2" s="489"/>
      <c r="E2" s="489"/>
      <c r="F2" s="489"/>
      <c r="G2" s="489"/>
      <c r="H2" s="489"/>
      <c r="I2" s="489"/>
      <c r="J2" s="489"/>
      <c r="K2" s="489"/>
    </row>
    <row r="3" spans="1:11" x14ac:dyDescent="0.2">
      <c r="A3" s="503" t="s">
        <v>1</v>
      </c>
      <c r="B3" s="503"/>
      <c r="C3" s="503"/>
      <c r="D3" s="503"/>
      <c r="E3" s="503"/>
      <c r="F3" s="503"/>
      <c r="G3" s="503"/>
      <c r="H3" s="503"/>
      <c r="I3" s="503"/>
      <c r="J3" s="503"/>
      <c r="K3" s="503"/>
    </row>
    <row r="4" spans="1:11" x14ac:dyDescent="0.2">
      <c r="A4" s="487" t="s">
        <v>2</v>
      </c>
      <c r="B4" s="487" t="s">
        <v>3</v>
      </c>
      <c r="C4" s="487" t="s">
        <v>4</v>
      </c>
      <c r="D4" s="487"/>
      <c r="E4" s="487" t="s">
        <v>5</v>
      </c>
      <c r="F4" s="487"/>
      <c r="G4" s="487"/>
      <c r="H4" s="5"/>
      <c r="I4" s="1" t="s">
        <v>6</v>
      </c>
      <c r="J4" s="1" t="s">
        <v>7</v>
      </c>
      <c r="K4" s="492" t="s">
        <v>8</v>
      </c>
    </row>
    <row r="5" spans="1:11" ht="43.5" x14ac:dyDescent="0.2">
      <c r="A5" s="487"/>
      <c r="B5" s="487"/>
      <c r="C5" s="487" t="s">
        <v>9</v>
      </c>
      <c r="D5" s="487" t="s">
        <v>10</v>
      </c>
      <c r="E5" s="487" t="s">
        <v>11</v>
      </c>
      <c r="F5" s="487" t="s">
        <v>12</v>
      </c>
      <c r="G5" s="487" t="s">
        <v>13</v>
      </c>
      <c r="H5" s="5" t="s">
        <v>14</v>
      </c>
      <c r="I5" s="1" t="s">
        <v>15</v>
      </c>
      <c r="J5" s="1" t="s">
        <v>16</v>
      </c>
      <c r="K5" s="492"/>
    </row>
    <row r="6" spans="1:11" x14ac:dyDescent="0.2">
      <c r="A6" s="487"/>
      <c r="B6" s="487"/>
      <c r="C6" s="487"/>
      <c r="D6" s="487"/>
      <c r="E6" s="487"/>
      <c r="F6" s="487"/>
      <c r="G6" s="487"/>
      <c r="H6" s="10" t="s">
        <v>17</v>
      </c>
      <c r="I6" s="10" t="s">
        <v>17</v>
      </c>
      <c r="J6" s="1" t="s">
        <v>18</v>
      </c>
      <c r="K6" s="492"/>
    </row>
    <row r="7" spans="1:11" x14ac:dyDescent="0.2">
      <c r="A7" s="487"/>
      <c r="B7" s="487"/>
      <c r="C7" s="488"/>
      <c r="D7" s="488"/>
      <c r="E7" s="488"/>
      <c r="F7" s="488"/>
      <c r="G7" s="488"/>
      <c r="H7" s="347" t="s">
        <v>19</v>
      </c>
      <c r="I7" s="1" t="s">
        <v>20</v>
      </c>
      <c r="J7" s="1"/>
      <c r="K7" s="492"/>
    </row>
    <row r="8" spans="1:11" x14ac:dyDescent="0.2">
      <c r="A8" s="10"/>
      <c r="B8" s="10" t="s">
        <v>21</v>
      </c>
      <c r="C8" s="27"/>
      <c r="D8" s="27"/>
      <c r="E8" s="27"/>
      <c r="F8" s="27"/>
      <c r="G8" s="27"/>
      <c r="H8" s="348">
        <f>151000+347950+3000000</f>
        <v>3498950</v>
      </c>
      <c r="I8" s="27"/>
      <c r="J8" s="27"/>
      <c r="K8" s="27"/>
    </row>
    <row r="9" spans="1:11" x14ac:dyDescent="0.2">
      <c r="A9" s="7"/>
      <c r="B9" s="369" t="s">
        <v>149</v>
      </c>
      <c r="C9" s="7"/>
      <c r="D9" s="7"/>
      <c r="E9" s="7"/>
      <c r="F9" s="7"/>
      <c r="G9" s="7"/>
      <c r="H9" s="238"/>
      <c r="I9" s="7"/>
      <c r="J9" s="7"/>
      <c r="K9" s="7"/>
    </row>
    <row r="10" spans="1:11" ht="43.5" x14ac:dyDescent="0.2">
      <c r="A10" s="7"/>
      <c r="B10" s="369" t="s">
        <v>1028</v>
      </c>
      <c r="C10" s="7"/>
      <c r="D10" s="7"/>
      <c r="E10" s="7"/>
      <c r="F10" s="7"/>
      <c r="G10" s="7"/>
      <c r="H10" s="238"/>
      <c r="I10" s="7"/>
      <c r="J10" s="7"/>
      <c r="K10" s="7"/>
    </row>
    <row r="11" spans="1:11" ht="43.5" x14ac:dyDescent="0.2">
      <c r="A11" s="7"/>
      <c r="B11" s="369" t="s">
        <v>1029</v>
      </c>
      <c r="C11" s="7"/>
      <c r="D11" s="7"/>
      <c r="E11" s="7"/>
      <c r="F11" s="7"/>
      <c r="G11" s="7"/>
      <c r="H11" s="238"/>
      <c r="I11" s="7"/>
      <c r="J11" s="7"/>
      <c r="K11" s="7"/>
    </row>
    <row r="12" spans="1:11" ht="65.25" x14ac:dyDescent="0.2">
      <c r="A12" s="7"/>
      <c r="B12" s="353" t="s">
        <v>1030</v>
      </c>
      <c r="C12" s="7"/>
      <c r="D12" s="7"/>
      <c r="E12" s="7"/>
      <c r="F12" s="7"/>
      <c r="G12" s="7"/>
      <c r="H12" s="238"/>
      <c r="I12" s="7"/>
      <c r="J12" s="7"/>
      <c r="K12" s="7"/>
    </row>
    <row r="13" spans="1:11" ht="24.75" customHeight="1" x14ac:dyDescent="0.2">
      <c r="A13" s="7"/>
      <c r="B13" s="186" t="s">
        <v>1031</v>
      </c>
      <c r="C13" s="7" t="s">
        <v>783</v>
      </c>
      <c r="D13" s="7" t="s">
        <v>192</v>
      </c>
      <c r="E13" s="7" t="s">
        <v>783</v>
      </c>
      <c r="F13" s="7" t="s">
        <v>688</v>
      </c>
      <c r="G13" s="7" t="s">
        <v>25</v>
      </c>
      <c r="H13" s="467">
        <v>250000</v>
      </c>
      <c r="I13" s="7" t="s">
        <v>112</v>
      </c>
      <c r="J13" s="7" t="s">
        <v>1032</v>
      </c>
      <c r="K13" s="7"/>
    </row>
    <row r="14" spans="1:11" x14ac:dyDescent="0.2">
      <c r="A14" s="7"/>
      <c r="B14" s="353" t="s">
        <v>1061</v>
      </c>
      <c r="C14" s="7"/>
      <c r="D14" s="7"/>
      <c r="E14" s="7"/>
      <c r="F14" s="7"/>
      <c r="G14" s="7"/>
      <c r="H14" s="238"/>
      <c r="I14" s="7"/>
      <c r="J14" s="7"/>
      <c r="K14" s="7"/>
    </row>
    <row r="15" spans="1:11" x14ac:dyDescent="0.2">
      <c r="A15" s="7"/>
      <c r="B15" s="369" t="s">
        <v>1033</v>
      </c>
      <c r="C15" s="7"/>
      <c r="D15" s="7"/>
      <c r="E15" s="7"/>
      <c r="F15" s="7"/>
      <c r="G15" s="7"/>
      <c r="H15" s="238"/>
      <c r="I15" s="7"/>
      <c r="J15" s="7"/>
      <c r="K15" s="7"/>
    </row>
    <row r="16" spans="1:11" ht="65.25" x14ac:dyDescent="0.2">
      <c r="A16" s="7"/>
      <c r="B16" s="186" t="s">
        <v>1062</v>
      </c>
      <c r="C16" s="7"/>
      <c r="D16" s="7"/>
      <c r="E16" s="7"/>
      <c r="F16" s="7"/>
      <c r="G16" s="7"/>
      <c r="H16" s="467">
        <f>H17+H18+H19+H20</f>
        <v>97950</v>
      </c>
      <c r="I16" s="7"/>
      <c r="J16" s="7"/>
      <c r="K16" s="7"/>
    </row>
    <row r="17" spans="1:11" ht="43.5" x14ac:dyDescent="0.2">
      <c r="A17" s="7"/>
      <c r="B17" s="186" t="s">
        <v>1058</v>
      </c>
      <c r="C17" s="7" t="s">
        <v>783</v>
      </c>
      <c r="D17" s="7" t="s">
        <v>192</v>
      </c>
      <c r="E17" s="7" t="s">
        <v>783</v>
      </c>
      <c r="F17" s="7" t="s">
        <v>688</v>
      </c>
      <c r="G17" s="7" t="s">
        <v>25</v>
      </c>
      <c r="H17" s="238">
        <v>20000</v>
      </c>
      <c r="I17" s="7" t="s">
        <v>112</v>
      </c>
      <c r="J17" s="7" t="s">
        <v>1032</v>
      </c>
      <c r="K17" s="7"/>
    </row>
    <row r="18" spans="1:11" x14ac:dyDescent="0.2">
      <c r="A18" s="7"/>
      <c r="B18" s="186" t="s">
        <v>1034</v>
      </c>
      <c r="C18" s="7" t="s">
        <v>1035</v>
      </c>
      <c r="D18" s="7" t="s">
        <v>102</v>
      </c>
      <c r="E18" s="7" t="s">
        <v>783</v>
      </c>
      <c r="F18" s="7" t="s">
        <v>688</v>
      </c>
      <c r="G18" s="7" t="s">
        <v>25</v>
      </c>
      <c r="H18" s="238">
        <v>5950</v>
      </c>
      <c r="I18" s="7" t="s">
        <v>112</v>
      </c>
      <c r="J18" s="7" t="s">
        <v>1032</v>
      </c>
      <c r="K18" s="7"/>
    </row>
    <row r="19" spans="1:11" x14ac:dyDescent="0.2">
      <c r="A19" s="7"/>
      <c r="B19" s="186" t="s">
        <v>1036</v>
      </c>
      <c r="C19" s="7" t="s">
        <v>783</v>
      </c>
      <c r="D19" s="7" t="s">
        <v>864</v>
      </c>
      <c r="E19" s="7" t="s">
        <v>783</v>
      </c>
      <c r="F19" s="7" t="s">
        <v>688</v>
      </c>
      <c r="G19" s="7" t="s">
        <v>25</v>
      </c>
      <c r="H19" s="238">
        <v>52000</v>
      </c>
      <c r="I19" s="7" t="s">
        <v>112</v>
      </c>
      <c r="J19" s="7" t="s">
        <v>1032</v>
      </c>
      <c r="K19" s="7"/>
    </row>
    <row r="20" spans="1:11" x14ac:dyDescent="0.2">
      <c r="A20" s="1"/>
      <c r="B20" s="186" t="s">
        <v>1037</v>
      </c>
      <c r="C20" s="7" t="s">
        <v>783</v>
      </c>
      <c r="D20" s="7" t="s">
        <v>864</v>
      </c>
      <c r="E20" s="7" t="s">
        <v>783</v>
      </c>
      <c r="F20" s="7" t="s">
        <v>688</v>
      </c>
      <c r="G20" s="7" t="s">
        <v>25</v>
      </c>
      <c r="H20" s="238">
        <v>20000</v>
      </c>
      <c r="I20" s="7" t="s">
        <v>112</v>
      </c>
      <c r="J20" s="7" t="s">
        <v>1032</v>
      </c>
      <c r="K20" s="7"/>
    </row>
    <row r="21" spans="1:11" x14ac:dyDescent="0.2">
      <c r="A21" s="7"/>
      <c r="B21" s="369" t="s">
        <v>86</v>
      </c>
      <c r="C21" s="7"/>
      <c r="D21" s="7"/>
      <c r="E21" s="7"/>
      <c r="F21" s="7"/>
      <c r="G21" s="7"/>
      <c r="H21" s="467">
        <v>151000</v>
      </c>
      <c r="I21" s="7"/>
      <c r="J21" s="428"/>
      <c r="K21" s="428"/>
    </row>
    <row r="22" spans="1:11" ht="43.5" x14ac:dyDescent="0.2">
      <c r="A22" s="7"/>
      <c r="B22" s="428" t="s">
        <v>346</v>
      </c>
      <c r="C22" s="7"/>
      <c r="D22" s="7"/>
      <c r="E22" s="7"/>
      <c r="F22" s="7"/>
      <c r="G22" s="7"/>
      <c r="H22" s="238"/>
      <c r="I22" s="7"/>
      <c r="J22" s="7"/>
      <c r="K22" s="428"/>
    </row>
    <row r="23" spans="1:11" x14ac:dyDescent="0.2">
      <c r="A23" s="7"/>
      <c r="B23" s="428" t="s">
        <v>1038</v>
      </c>
      <c r="C23" s="7"/>
      <c r="D23" s="7"/>
      <c r="E23" s="7"/>
      <c r="F23" s="7"/>
      <c r="G23" s="7"/>
      <c r="H23" s="238"/>
      <c r="I23" s="7"/>
      <c r="J23" s="7"/>
      <c r="K23" s="428"/>
    </row>
    <row r="24" spans="1:11" x14ac:dyDescent="0.2">
      <c r="A24" s="7"/>
      <c r="B24" s="428" t="s">
        <v>1039</v>
      </c>
      <c r="C24" s="7"/>
      <c r="D24" s="7"/>
      <c r="E24" s="7"/>
      <c r="F24" s="7"/>
      <c r="G24" s="7"/>
      <c r="H24" s="7"/>
      <c r="I24" s="7"/>
      <c r="J24" s="7"/>
      <c r="K24" s="7"/>
    </row>
    <row r="25" spans="1:11" x14ac:dyDescent="0.2">
      <c r="A25" s="7"/>
      <c r="B25" s="428" t="s">
        <v>1040</v>
      </c>
      <c r="C25" s="7"/>
      <c r="D25" s="7"/>
      <c r="E25" s="7"/>
      <c r="F25" s="7"/>
      <c r="G25" s="7"/>
      <c r="H25" s="7"/>
      <c r="I25" s="7"/>
      <c r="J25" s="7"/>
      <c r="K25" s="7"/>
    </row>
    <row r="26" spans="1:11" x14ac:dyDescent="0.2">
      <c r="A26" s="7"/>
      <c r="B26" s="428" t="s">
        <v>1041</v>
      </c>
      <c r="C26" s="7"/>
      <c r="D26" s="7"/>
      <c r="E26" s="7"/>
      <c r="F26" s="7"/>
      <c r="G26" s="7"/>
      <c r="H26" s="7"/>
      <c r="I26" s="7"/>
      <c r="J26" s="7"/>
      <c r="K26" s="7"/>
    </row>
    <row r="27" spans="1:11" x14ac:dyDescent="0.2">
      <c r="A27" s="7"/>
      <c r="B27" s="428" t="s">
        <v>1042</v>
      </c>
      <c r="C27" s="7" t="s">
        <v>978</v>
      </c>
      <c r="D27" s="7" t="s">
        <v>31</v>
      </c>
      <c r="E27" s="7" t="s">
        <v>783</v>
      </c>
      <c r="F27" s="7" t="s">
        <v>688</v>
      </c>
      <c r="G27" s="7" t="s">
        <v>25</v>
      </c>
      <c r="H27" s="468" t="s">
        <v>1043</v>
      </c>
      <c r="I27" s="7" t="s">
        <v>112</v>
      </c>
      <c r="J27" s="7" t="s">
        <v>1032</v>
      </c>
      <c r="K27" s="7"/>
    </row>
    <row r="28" spans="1:11" ht="43.5" x14ac:dyDescent="0.2">
      <c r="A28" s="7"/>
      <c r="B28" s="428" t="s">
        <v>1044</v>
      </c>
      <c r="C28" s="7"/>
      <c r="D28" s="7"/>
      <c r="E28" s="7"/>
      <c r="F28" s="7"/>
      <c r="G28" s="7"/>
      <c r="H28" s="468"/>
      <c r="I28" s="7"/>
      <c r="J28" s="7"/>
      <c r="K28" s="7"/>
    </row>
    <row r="29" spans="1:11" x14ac:dyDescent="0.2">
      <c r="A29" s="7"/>
      <c r="B29" s="428" t="s">
        <v>1045</v>
      </c>
      <c r="C29" s="7" t="s">
        <v>1046</v>
      </c>
      <c r="D29" s="7" t="s">
        <v>170</v>
      </c>
      <c r="E29" s="7" t="s">
        <v>783</v>
      </c>
      <c r="F29" s="7" t="s">
        <v>688</v>
      </c>
      <c r="G29" s="7" t="s">
        <v>25</v>
      </c>
      <c r="H29" s="468" t="s">
        <v>1047</v>
      </c>
      <c r="I29" s="7" t="s">
        <v>112</v>
      </c>
      <c r="J29" s="7" t="s">
        <v>1032</v>
      </c>
      <c r="K29" s="7"/>
    </row>
    <row r="30" spans="1:11" x14ac:dyDescent="0.2">
      <c r="A30" s="7"/>
      <c r="B30" s="186" t="s">
        <v>1048</v>
      </c>
      <c r="C30" s="7" t="s">
        <v>783</v>
      </c>
      <c r="D30" s="7" t="s">
        <v>266</v>
      </c>
      <c r="E30" s="7" t="s">
        <v>783</v>
      </c>
      <c r="F30" s="7" t="s">
        <v>688</v>
      </c>
      <c r="G30" s="7" t="s">
        <v>25</v>
      </c>
      <c r="H30" s="468" t="s">
        <v>1049</v>
      </c>
      <c r="I30" s="7" t="s">
        <v>112</v>
      </c>
      <c r="J30" s="7" t="s">
        <v>1032</v>
      </c>
      <c r="K30" s="7"/>
    </row>
    <row r="31" spans="1:11" x14ac:dyDescent="0.2">
      <c r="A31" s="7"/>
      <c r="B31" s="186" t="s">
        <v>1050</v>
      </c>
      <c r="C31" s="7" t="s">
        <v>132</v>
      </c>
      <c r="D31" s="7" t="s">
        <v>102</v>
      </c>
      <c r="E31" s="7" t="s">
        <v>783</v>
      </c>
      <c r="F31" s="7" t="s">
        <v>688</v>
      </c>
      <c r="G31" s="7" t="s">
        <v>25</v>
      </c>
      <c r="H31" s="468" t="s">
        <v>1051</v>
      </c>
      <c r="I31" s="7" t="s">
        <v>112</v>
      </c>
      <c r="J31" s="7" t="s">
        <v>1032</v>
      </c>
      <c r="K31" s="7"/>
    </row>
    <row r="32" spans="1:11" x14ac:dyDescent="0.2">
      <c r="A32" s="7"/>
      <c r="B32" s="186" t="s">
        <v>1052</v>
      </c>
      <c r="C32" s="7" t="s">
        <v>783</v>
      </c>
      <c r="D32" s="7" t="s">
        <v>365</v>
      </c>
      <c r="E32" s="7" t="s">
        <v>783</v>
      </c>
      <c r="F32" s="7" t="s">
        <v>688</v>
      </c>
      <c r="G32" s="7" t="s">
        <v>25</v>
      </c>
      <c r="H32" s="468" t="s">
        <v>1053</v>
      </c>
      <c r="I32" s="7" t="s">
        <v>112</v>
      </c>
      <c r="J32" s="7" t="s">
        <v>1032</v>
      </c>
      <c r="K32" s="7"/>
    </row>
    <row r="33" spans="1:11" ht="65.25" x14ac:dyDescent="0.2">
      <c r="A33" s="7"/>
      <c r="B33" s="428" t="s">
        <v>1054</v>
      </c>
      <c r="C33" s="7"/>
      <c r="D33" s="7"/>
      <c r="E33" s="7"/>
      <c r="F33" s="7"/>
      <c r="G33" s="7"/>
      <c r="H33" s="7"/>
      <c r="I33" s="7"/>
      <c r="J33" s="7"/>
      <c r="K33" s="7"/>
    </row>
    <row r="34" spans="1:11" ht="43.5" x14ac:dyDescent="0.2">
      <c r="A34" s="7"/>
      <c r="B34" s="428" t="s">
        <v>1059</v>
      </c>
      <c r="C34" s="7" t="s">
        <v>783</v>
      </c>
      <c r="D34" s="7" t="s">
        <v>440</v>
      </c>
      <c r="E34" s="7" t="s">
        <v>783</v>
      </c>
      <c r="F34" s="7" t="s">
        <v>688</v>
      </c>
      <c r="G34" s="7" t="s">
        <v>25</v>
      </c>
      <c r="H34" s="468" t="s">
        <v>1053</v>
      </c>
      <c r="I34" s="7" t="s">
        <v>112</v>
      </c>
      <c r="J34" s="7" t="s">
        <v>1032</v>
      </c>
      <c r="K34" s="7"/>
    </row>
    <row r="35" spans="1:11" ht="43.5" x14ac:dyDescent="0.2">
      <c r="A35" s="7"/>
      <c r="B35" s="353" t="s">
        <v>1055</v>
      </c>
      <c r="C35" s="7"/>
      <c r="D35" s="7"/>
      <c r="E35" s="7"/>
      <c r="F35" s="7"/>
      <c r="G35" s="7"/>
      <c r="H35" s="238"/>
      <c r="I35" s="7"/>
      <c r="J35" s="7"/>
      <c r="K35" s="7"/>
    </row>
    <row r="36" spans="1:11" ht="43.5" x14ac:dyDescent="0.2">
      <c r="A36" s="7"/>
      <c r="B36" s="428" t="s">
        <v>1060</v>
      </c>
      <c r="C36" s="7" t="s">
        <v>783</v>
      </c>
      <c r="D36" s="7" t="s">
        <v>1056</v>
      </c>
      <c r="E36" s="7" t="s">
        <v>783</v>
      </c>
      <c r="F36" s="7" t="s">
        <v>688</v>
      </c>
      <c r="G36" s="7" t="s">
        <v>25</v>
      </c>
      <c r="H36" s="238">
        <v>3000000</v>
      </c>
      <c r="I36" s="1" t="s">
        <v>103</v>
      </c>
      <c r="J36" s="7" t="s">
        <v>1032</v>
      </c>
      <c r="K36" s="7"/>
    </row>
  </sheetData>
  <mergeCells count="13">
    <mergeCell ref="E5:E7"/>
    <mergeCell ref="F5:F7"/>
    <mergeCell ref="G5:G7"/>
    <mergeCell ref="A1:K1"/>
    <mergeCell ref="A2:K2"/>
    <mergeCell ref="A3:K3"/>
    <mergeCell ref="A4:A7"/>
    <mergeCell ref="B4:B7"/>
    <mergeCell ref="C4:D4"/>
    <mergeCell ref="E4:G4"/>
    <mergeCell ref="K4:K7"/>
    <mergeCell ref="C5:C7"/>
    <mergeCell ref="D5:D7"/>
  </mergeCells>
  <pageMargins left="0.70866141732283472" right="0.70866141732283472" top="0.74803149606299213" bottom="0.74803149606299213" header="0.31496062992125984" footer="0.31496062992125984"/>
  <pageSetup paperSize="9" scale="94" fitToHeight="0" orientation="landscape" horizontalDpi="0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1"/>
  <sheetViews>
    <sheetView workbookViewId="0">
      <selection activeCell="N9" sqref="N9"/>
    </sheetView>
  </sheetViews>
  <sheetFormatPr defaultRowHeight="21.75" x14ac:dyDescent="0.2"/>
  <cols>
    <col min="1" max="1" width="9" style="18"/>
    <col min="2" max="2" width="33.625" style="309" customWidth="1"/>
    <col min="3" max="7" width="9" style="309"/>
    <col min="8" max="8" width="11" style="309" bestFit="1" customWidth="1"/>
    <col min="9" max="11" width="9" style="309"/>
    <col min="12" max="12" width="9.625" style="309" bestFit="1" customWidth="1"/>
    <col min="13" max="16384" width="9" style="309"/>
  </cols>
  <sheetData>
    <row r="1" spans="1:12" x14ac:dyDescent="0.2">
      <c r="A1" s="489" t="s">
        <v>97</v>
      </c>
      <c r="B1" s="489"/>
      <c r="C1" s="489"/>
      <c r="D1" s="489"/>
      <c r="E1" s="489"/>
      <c r="F1" s="489"/>
      <c r="G1" s="489"/>
      <c r="H1" s="489"/>
      <c r="I1" s="489"/>
      <c r="J1" s="489"/>
      <c r="K1" s="489"/>
    </row>
    <row r="2" spans="1:12" x14ac:dyDescent="0.2">
      <c r="A2" s="489" t="s">
        <v>1063</v>
      </c>
      <c r="B2" s="489"/>
      <c r="C2" s="489"/>
      <c r="D2" s="489"/>
      <c r="E2" s="489"/>
      <c r="F2" s="489"/>
      <c r="G2" s="489"/>
      <c r="H2" s="489"/>
      <c r="I2" s="489"/>
      <c r="J2" s="489"/>
      <c r="K2" s="489"/>
    </row>
    <row r="3" spans="1:12" x14ac:dyDescent="0.2">
      <c r="A3" s="503" t="s">
        <v>1</v>
      </c>
      <c r="B3" s="503"/>
      <c r="C3" s="503"/>
      <c r="D3" s="503"/>
      <c r="E3" s="503"/>
      <c r="F3" s="503"/>
      <c r="G3" s="503"/>
      <c r="H3" s="503"/>
      <c r="I3" s="503"/>
      <c r="J3" s="503"/>
      <c r="K3" s="503"/>
    </row>
    <row r="4" spans="1:12" x14ac:dyDescent="0.2">
      <c r="A4" s="487" t="s">
        <v>2</v>
      </c>
      <c r="B4" s="487" t="s">
        <v>3</v>
      </c>
      <c r="C4" s="487" t="s">
        <v>4</v>
      </c>
      <c r="D4" s="487"/>
      <c r="E4" s="487" t="s">
        <v>5</v>
      </c>
      <c r="F4" s="487"/>
      <c r="G4" s="487"/>
      <c r="H4" s="5"/>
      <c r="I4" s="1" t="s">
        <v>6</v>
      </c>
      <c r="J4" s="1" t="s">
        <v>7</v>
      </c>
      <c r="K4" s="492" t="s">
        <v>8</v>
      </c>
    </row>
    <row r="5" spans="1:12" ht="43.5" x14ac:dyDescent="0.2">
      <c r="A5" s="487"/>
      <c r="B5" s="487"/>
      <c r="C5" s="487" t="s">
        <v>9</v>
      </c>
      <c r="D5" s="487" t="s">
        <v>10</v>
      </c>
      <c r="E5" s="487" t="s">
        <v>11</v>
      </c>
      <c r="F5" s="487" t="s">
        <v>12</v>
      </c>
      <c r="G5" s="487" t="s">
        <v>13</v>
      </c>
      <c r="H5" s="5" t="s">
        <v>14</v>
      </c>
      <c r="I5" s="1" t="s">
        <v>15</v>
      </c>
      <c r="J5" s="1" t="s">
        <v>16</v>
      </c>
      <c r="K5" s="492"/>
    </row>
    <row r="6" spans="1:12" x14ac:dyDescent="0.2">
      <c r="A6" s="487"/>
      <c r="B6" s="487"/>
      <c r="C6" s="487"/>
      <c r="D6" s="487"/>
      <c r="E6" s="487"/>
      <c r="F6" s="487"/>
      <c r="G6" s="487"/>
      <c r="H6" s="10" t="s">
        <v>17</v>
      </c>
      <c r="I6" s="10" t="s">
        <v>17</v>
      </c>
      <c r="J6" s="1" t="s">
        <v>18</v>
      </c>
      <c r="K6" s="492"/>
    </row>
    <row r="7" spans="1:12" x14ac:dyDescent="0.2">
      <c r="A7" s="487"/>
      <c r="B7" s="487"/>
      <c r="C7" s="488"/>
      <c r="D7" s="488"/>
      <c r="E7" s="488"/>
      <c r="F7" s="488"/>
      <c r="G7" s="488"/>
      <c r="H7" s="347" t="s">
        <v>19</v>
      </c>
      <c r="I7" s="1" t="s">
        <v>20</v>
      </c>
      <c r="J7" s="1"/>
      <c r="K7" s="492"/>
    </row>
    <row r="8" spans="1:12" x14ac:dyDescent="0.2">
      <c r="A8" s="10"/>
      <c r="B8" s="10" t="s">
        <v>21</v>
      </c>
      <c r="C8" s="27"/>
      <c r="D8" s="27"/>
      <c r="E8" s="27"/>
      <c r="F8" s="27"/>
      <c r="G8" s="27"/>
      <c r="H8" s="348">
        <f>H10+H14+H17+H20+H23+H24+H25+H27+H29+H32+H35+H40+H43</f>
        <v>2042168</v>
      </c>
      <c r="I8" s="27"/>
      <c r="J8" s="27"/>
      <c r="K8" s="27"/>
      <c r="L8" s="469"/>
    </row>
    <row r="9" spans="1:12" ht="43.5" x14ac:dyDescent="0.2">
      <c r="A9" s="27"/>
      <c r="B9" s="353" t="s">
        <v>1064</v>
      </c>
      <c r="C9" s="27"/>
      <c r="D9" s="27"/>
      <c r="E9" s="27"/>
      <c r="F9" s="27"/>
      <c r="G9" s="27"/>
      <c r="H9" s="430"/>
      <c r="I9" s="27"/>
      <c r="J9" s="27"/>
      <c r="K9" s="27"/>
    </row>
    <row r="10" spans="1:12" ht="43.5" x14ac:dyDescent="0.2">
      <c r="A10" s="27">
        <v>1</v>
      </c>
      <c r="B10" s="26" t="s">
        <v>1065</v>
      </c>
      <c r="C10" s="27"/>
      <c r="D10" s="27"/>
      <c r="E10" s="27"/>
      <c r="F10" s="27" t="s">
        <v>24</v>
      </c>
      <c r="G10" s="27" t="s">
        <v>121</v>
      </c>
      <c r="H10" s="430">
        <v>73500</v>
      </c>
      <c r="I10" s="27" t="s">
        <v>27</v>
      </c>
      <c r="J10" s="27" t="s">
        <v>28</v>
      </c>
      <c r="K10" s="27"/>
    </row>
    <row r="11" spans="1:12" ht="43.5" x14ac:dyDescent="0.2">
      <c r="A11" s="27"/>
      <c r="B11" s="26" t="s">
        <v>1066</v>
      </c>
      <c r="C11" s="27"/>
      <c r="D11" s="27"/>
      <c r="E11" s="27"/>
      <c r="F11" s="27"/>
      <c r="G11" s="27"/>
      <c r="H11" s="430"/>
      <c r="I11" s="27"/>
      <c r="J11" s="27"/>
      <c r="K11" s="27"/>
    </row>
    <row r="12" spans="1:12" x14ac:dyDescent="0.2">
      <c r="A12" s="27"/>
      <c r="B12" s="26" t="s">
        <v>1067</v>
      </c>
      <c r="C12" s="27"/>
      <c r="D12" s="27"/>
      <c r="E12" s="27"/>
      <c r="F12" s="27"/>
      <c r="G12" s="27"/>
      <c r="H12" s="430"/>
      <c r="I12" s="27"/>
      <c r="J12" s="27"/>
      <c r="K12" s="27"/>
    </row>
    <row r="13" spans="1:12" ht="43.5" x14ac:dyDescent="0.2">
      <c r="A13" s="27"/>
      <c r="B13" s="24" t="s">
        <v>1068</v>
      </c>
      <c r="C13" s="27"/>
      <c r="D13" s="27"/>
      <c r="E13" s="27"/>
      <c r="F13" s="27"/>
      <c r="G13" s="27"/>
      <c r="H13" s="430"/>
      <c r="I13" s="27"/>
      <c r="J13" s="27"/>
      <c r="K13" s="27"/>
    </row>
    <row r="14" spans="1:12" ht="43.5" x14ac:dyDescent="0.2">
      <c r="A14" s="27">
        <v>2</v>
      </c>
      <c r="B14" s="26" t="s">
        <v>1069</v>
      </c>
      <c r="C14" s="27"/>
      <c r="D14" s="27"/>
      <c r="E14" s="27"/>
      <c r="F14" s="27" t="s">
        <v>24</v>
      </c>
      <c r="G14" s="27" t="s">
        <v>121</v>
      </c>
      <c r="H14" s="430">
        <v>36850</v>
      </c>
      <c r="I14" s="27" t="s">
        <v>27</v>
      </c>
      <c r="J14" s="27" t="s">
        <v>28</v>
      </c>
      <c r="K14" s="27"/>
    </row>
    <row r="15" spans="1:12" ht="43.5" x14ac:dyDescent="0.2">
      <c r="A15" s="27"/>
      <c r="B15" s="26" t="s">
        <v>1070</v>
      </c>
      <c r="C15" s="27"/>
      <c r="D15" s="27"/>
      <c r="E15" s="27"/>
      <c r="F15" s="27"/>
      <c r="G15" s="27"/>
      <c r="H15" s="430"/>
      <c r="I15" s="27"/>
      <c r="J15" s="27"/>
      <c r="K15" s="27"/>
    </row>
    <row r="16" spans="1:12" x14ac:dyDescent="0.2">
      <c r="A16" s="27"/>
      <c r="B16" s="24" t="s">
        <v>22</v>
      </c>
      <c r="C16" s="27"/>
      <c r="D16" s="27"/>
      <c r="E16" s="27"/>
      <c r="F16" s="27"/>
      <c r="G16" s="27"/>
      <c r="H16" s="430"/>
      <c r="I16" s="27"/>
      <c r="J16" s="27"/>
      <c r="K16" s="27"/>
    </row>
    <row r="17" spans="1:11" ht="43.5" x14ac:dyDescent="0.2">
      <c r="A17" s="27">
        <v>3</v>
      </c>
      <c r="B17" s="26" t="s">
        <v>1071</v>
      </c>
      <c r="C17" s="27"/>
      <c r="D17" s="27"/>
      <c r="E17" s="27"/>
      <c r="F17" s="27" t="s">
        <v>24</v>
      </c>
      <c r="G17" s="27" t="s">
        <v>121</v>
      </c>
      <c r="H17" s="430">
        <v>860656</v>
      </c>
      <c r="I17" s="27" t="s">
        <v>27</v>
      </c>
      <c r="J17" s="27" t="s">
        <v>28</v>
      </c>
      <c r="K17" s="27"/>
    </row>
    <row r="18" spans="1:11" x14ac:dyDescent="0.2">
      <c r="A18" s="27"/>
      <c r="B18" s="26" t="s">
        <v>1072</v>
      </c>
      <c r="C18" s="27"/>
      <c r="D18" s="27"/>
      <c r="E18" s="27"/>
      <c r="F18" s="27"/>
      <c r="G18" s="27"/>
      <c r="H18" s="430"/>
      <c r="I18" s="27"/>
      <c r="J18" s="27"/>
      <c r="K18" s="27"/>
    </row>
    <row r="19" spans="1:11" x14ac:dyDescent="0.2">
      <c r="A19" s="27"/>
      <c r="B19" s="24" t="s">
        <v>149</v>
      </c>
      <c r="C19" s="27"/>
      <c r="D19" s="27"/>
      <c r="E19" s="27"/>
      <c r="F19" s="27"/>
      <c r="G19" s="27"/>
      <c r="H19" s="430"/>
      <c r="I19" s="27"/>
      <c r="J19" s="27"/>
      <c r="K19" s="27"/>
    </row>
    <row r="20" spans="1:11" ht="65.25" x14ac:dyDescent="0.2">
      <c r="A20" s="27">
        <v>4</v>
      </c>
      <c r="B20" s="26" t="s">
        <v>761</v>
      </c>
      <c r="C20" s="27" t="s">
        <v>1088</v>
      </c>
      <c r="D20" s="27" t="s">
        <v>1089</v>
      </c>
      <c r="E20" s="27"/>
      <c r="F20" s="27"/>
      <c r="G20" s="27" t="s">
        <v>1087</v>
      </c>
      <c r="H20" s="430">
        <v>2500</v>
      </c>
      <c r="I20" s="27" t="s">
        <v>27</v>
      </c>
      <c r="J20" s="27" t="s">
        <v>28</v>
      </c>
      <c r="K20" s="27"/>
    </row>
    <row r="21" spans="1:11" ht="43.5" x14ac:dyDescent="0.2">
      <c r="A21" s="27"/>
      <c r="B21" s="26" t="s">
        <v>1073</v>
      </c>
      <c r="C21" s="27"/>
      <c r="D21" s="27"/>
      <c r="E21" s="27"/>
      <c r="F21" s="27"/>
      <c r="G21" s="27"/>
      <c r="H21" s="430"/>
      <c r="I21" s="27"/>
      <c r="J21" s="27"/>
      <c r="K21" s="27"/>
    </row>
    <row r="22" spans="1:11" x14ac:dyDescent="0.2">
      <c r="A22" s="27"/>
      <c r="B22" s="26" t="s">
        <v>1074</v>
      </c>
      <c r="C22" s="27"/>
      <c r="D22" s="27"/>
      <c r="E22" s="27"/>
      <c r="F22" s="27"/>
      <c r="G22" s="27"/>
      <c r="H22" s="430"/>
      <c r="I22" s="27"/>
      <c r="J22" s="27"/>
      <c r="K22" s="27"/>
    </row>
    <row r="23" spans="1:11" x14ac:dyDescent="0.2">
      <c r="A23" s="27">
        <v>5</v>
      </c>
      <c r="B23" s="26" t="s">
        <v>1075</v>
      </c>
      <c r="C23" s="243">
        <v>1824</v>
      </c>
      <c r="D23" s="27" t="s">
        <v>102</v>
      </c>
      <c r="E23" s="27"/>
      <c r="F23" s="27"/>
      <c r="G23" s="27" t="s">
        <v>515</v>
      </c>
      <c r="H23" s="430">
        <v>2000</v>
      </c>
      <c r="I23" s="27"/>
      <c r="J23" s="27"/>
      <c r="K23" s="27"/>
    </row>
    <row r="24" spans="1:11" ht="43.5" x14ac:dyDescent="0.2">
      <c r="A24" s="27">
        <v>6</v>
      </c>
      <c r="B24" s="26" t="s">
        <v>1076</v>
      </c>
      <c r="C24" s="27">
        <v>4</v>
      </c>
      <c r="D24" s="27" t="s">
        <v>31</v>
      </c>
      <c r="E24" s="27"/>
      <c r="F24" s="27" t="s">
        <v>24</v>
      </c>
      <c r="G24" s="27" t="s">
        <v>121</v>
      </c>
      <c r="H24" s="430">
        <v>6000</v>
      </c>
      <c r="I24" s="27" t="s">
        <v>27</v>
      </c>
      <c r="J24" s="27" t="s">
        <v>28</v>
      </c>
      <c r="K24" s="27"/>
    </row>
    <row r="25" spans="1:11" ht="43.5" x14ac:dyDescent="0.2">
      <c r="A25" s="27">
        <v>7</v>
      </c>
      <c r="B25" s="26" t="s">
        <v>79</v>
      </c>
      <c r="C25" s="27">
        <v>182</v>
      </c>
      <c r="D25" s="27" t="s">
        <v>102</v>
      </c>
      <c r="E25" s="27"/>
      <c r="F25" s="27"/>
      <c r="G25" s="27" t="s">
        <v>515</v>
      </c>
      <c r="H25" s="430">
        <v>35000</v>
      </c>
      <c r="I25" s="27" t="s">
        <v>27</v>
      </c>
      <c r="J25" s="27" t="s">
        <v>28</v>
      </c>
      <c r="K25" s="27"/>
    </row>
    <row r="26" spans="1:11" x14ac:dyDescent="0.2">
      <c r="A26" s="27"/>
      <c r="B26" s="26" t="s">
        <v>1077</v>
      </c>
      <c r="C26" s="27"/>
      <c r="D26" s="27"/>
      <c r="E26" s="27"/>
      <c r="F26" s="27"/>
      <c r="G26" s="27"/>
      <c r="H26" s="430"/>
      <c r="I26" s="27"/>
      <c r="J26" s="27"/>
      <c r="K26" s="27"/>
    </row>
    <row r="27" spans="1:11" ht="43.5" x14ac:dyDescent="0.2">
      <c r="A27" s="27">
        <v>8</v>
      </c>
      <c r="B27" s="26" t="s">
        <v>763</v>
      </c>
      <c r="C27" s="27"/>
      <c r="D27" s="27"/>
      <c r="E27" s="27"/>
      <c r="F27" s="27" t="s">
        <v>24</v>
      </c>
      <c r="G27" s="27" t="s">
        <v>121</v>
      </c>
      <c r="H27" s="430">
        <v>117100</v>
      </c>
      <c r="I27" s="27" t="s">
        <v>27</v>
      </c>
      <c r="J27" s="27" t="s">
        <v>28</v>
      </c>
      <c r="K27" s="27"/>
    </row>
    <row r="28" spans="1:11" x14ac:dyDescent="0.2">
      <c r="A28" s="27"/>
      <c r="B28" s="26" t="s">
        <v>1078</v>
      </c>
      <c r="C28" s="27"/>
      <c r="D28" s="27"/>
      <c r="E28" s="27"/>
      <c r="F28" s="27"/>
      <c r="G28" s="27"/>
      <c r="H28" s="430"/>
      <c r="I28" s="27"/>
      <c r="J28" s="27"/>
      <c r="K28" s="27"/>
    </row>
    <row r="29" spans="1:11" ht="43.5" x14ac:dyDescent="0.2">
      <c r="A29" s="27">
        <v>9</v>
      </c>
      <c r="B29" s="26" t="s">
        <v>1079</v>
      </c>
      <c r="C29" s="27"/>
      <c r="D29" s="27"/>
      <c r="E29" s="27"/>
      <c r="F29" s="27" t="s">
        <v>24</v>
      </c>
      <c r="G29" s="27" t="s">
        <v>121</v>
      </c>
      <c r="H29" s="430">
        <v>426600</v>
      </c>
      <c r="I29" s="27" t="s">
        <v>27</v>
      </c>
      <c r="J29" s="27" t="s">
        <v>28</v>
      </c>
      <c r="K29" s="27"/>
    </row>
    <row r="30" spans="1:11" ht="43.5" x14ac:dyDescent="0.2">
      <c r="A30" s="27"/>
      <c r="B30" s="26" t="s">
        <v>1080</v>
      </c>
      <c r="C30" s="27"/>
      <c r="D30" s="27"/>
      <c r="E30" s="27"/>
      <c r="F30" s="27"/>
      <c r="G30" s="27"/>
      <c r="H30" s="430"/>
      <c r="I30" s="27"/>
      <c r="J30" s="27"/>
      <c r="K30" s="27"/>
    </row>
    <row r="31" spans="1:11" ht="43.5" x14ac:dyDescent="0.2">
      <c r="A31" s="27"/>
      <c r="B31" s="24" t="s">
        <v>29</v>
      </c>
      <c r="C31" s="27"/>
      <c r="D31" s="27"/>
      <c r="E31" s="27"/>
      <c r="F31" s="27"/>
      <c r="G31" s="27"/>
      <c r="H31" s="430"/>
      <c r="I31" s="27"/>
      <c r="J31" s="27"/>
      <c r="K31" s="27"/>
    </row>
    <row r="32" spans="1:11" ht="43.5" x14ac:dyDescent="0.2">
      <c r="A32" s="27">
        <v>10</v>
      </c>
      <c r="B32" s="26" t="s">
        <v>1081</v>
      </c>
      <c r="C32" s="27"/>
      <c r="D32" s="27"/>
      <c r="E32" s="27"/>
      <c r="F32" s="27" t="s">
        <v>24</v>
      </c>
      <c r="G32" s="27" t="s">
        <v>121</v>
      </c>
      <c r="H32" s="430">
        <v>180262</v>
      </c>
      <c r="I32" s="27" t="s">
        <v>27</v>
      </c>
      <c r="J32" s="27" t="s">
        <v>28</v>
      </c>
      <c r="K32" s="27"/>
    </row>
    <row r="33" spans="1:11" x14ac:dyDescent="0.2">
      <c r="A33" s="27"/>
      <c r="B33" s="26" t="s">
        <v>1082</v>
      </c>
      <c r="C33" s="27"/>
      <c r="D33" s="27"/>
      <c r="E33" s="27"/>
      <c r="F33" s="27"/>
      <c r="G33" s="27"/>
      <c r="H33" s="430"/>
      <c r="I33" s="27"/>
      <c r="J33" s="27"/>
      <c r="K33" s="27"/>
    </row>
    <row r="34" spans="1:11" x14ac:dyDescent="0.2">
      <c r="A34" s="27"/>
      <c r="B34" s="24" t="s">
        <v>86</v>
      </c>
      <c r="C34" s="27"/>
      <c r="D34" s="27"/>
      <c r="E34" s="27"/>
      <c r="F34" s="27"/>
      <c r="G34" s="27"/>
      <c r="H34" s="430"/>
      <c r="I34" s="27"/>
      <c r="J34" s="27"/>
      <c r="K34" s="27"/>
    </row>
    <row r="35" spans="1:11" ht="43.5" x14ac:dyDescent="0.2">
      <c r="A35" s="27">
        <v>11</v>
      </c>
      <c r="B35" s="26" t="s">
        <v>1083</v>
      </c>
      <c r="C35" s="27"/>
      <c r="D35" s="27"/>
      <c r="E35" s="27"/>
      <c r="F35" s="27" t="s">
        <v>24</v>
      </c>
      <c r="G35" s="27" t="s">
        <v>121</v>
      </c>
      <c r="H35" s="430">
        <v>49000</v>
      </c>
      <c r="I35" s="27" t="s">
        <v>27</v>
      </c>
      <c r="J35" s="27" t="s">
        <v>28</v>
      </c>
      <c r="K35" s="27"/>
    </row>
    <row r="36" spans="1:11" ht="43.5" x14ac:dyDescent="0.2">
      <c r="A36" s="27"/>
      <c r="B36" s="26" t="s">
        <v>1084</v>
      </c>
      <c r="C36" s="27"/>
      <c r="D36" s="27"/>
      <c r="E36" s="27"/>
      <c r="F36" s="27"/>
      <c r="G36" s="27"/>
      <c r="H36" s="430"/>
      <c r="I36" s="27"/>
      <c r="J36" s="27"/>
      <c r="K36" s="27"/>
    </row>
    <row r="37" spans="1:11" x14ac:dyDescent="0.2">
      <c r="A37" s="27"/>
      <c r="B37" s="26" t="s">
        <v>1090</v>
      </c>
      <c r="C37" s="27">
        <v>30</v>
      </c>
      <c r="D37" s="27" t="s">
        <v>102</v>
      </c>
      <c r="E37" s="27"/>
      <c r="F37" s="27"/>
      <c r="G37" s="27" t="s">
        <v>372</v>
      </c>
      <c r="H37" s="430"/>
      <c r="I37" s="27"/>
      <c r="J37" s="27"/>
      <c r="K37" s="27"/>
    </row>
    <row r="38" spans="1:11" x14ac:dyDescent="0.2">
      <c r="A38" s="27"/>
      <c r="B38" s="26" t="s">
        <v>1085</v>
      </c>
      <c r="C38" s="27">
        <v>10</v>
      </c>
      <c r="D38" s="27" t="s">
        <v>102</v>
      </c>
      <c r="E38" s="27"/>
      <c r="F38" s="27"/>
      <c r="G38" s="27" t="s">
        <v>362</v>
      </c>
      <c r="H38" s="430"/>
      <c r="I38" s="27"/>
      <c r="J38" s="27"/>
      <c r="K38" s="27"/>
    </row>
    <row r="39" spans="1:11" ht="43.5" x14ac:dyDescent="0.2">
      <c r="A39" s="27"/>
      <c r="B39" s="24" t="s">
        <v>399</v>
      </c>
      <c r="C39" s="27"/>
      <c r="D39" s="27"/>
      <c r="E39" s="27"/>
      <c r="F39" s="27"/>
      <c r="G39" s="27"/>
      <c r="H39" s="430"/>
      <c r="I39" s="27"/>
      <c r="J39" s="27"/>
      <c r="K39" s="27"/>
    </row>
    <row r="40" spans="1:11" ht="43.5" x14ac:dyDescent="0.2">
      <c r="A40" s="27">
        <v>12</v>
      </c>
      <c r="B40" s="26" t="s">
        <v>577</v>
      </c>
      <c r="C40" s="27">
        <v>8</v>
      </c>
      <c r="D40" s="27" t="s">
        <v>440</v>
      </c>
      <c r="E40" s="27"/>
      <c r="F40" s="27"/>
      <c r="G40" s="27" t="s">
        <v>515</v>
      </c>
      <c r="H40" s="430">
        <v>26800</v>
      </c>
      <c r="I40" s="27" t="s">
        <v>27</v>
      </c>
      <c r="J40" s="27" t="s">
        <v>28</v>
      </c>
      <c r="K40" s="27"/>
    </row>
    <row r="41" spans="1:11" ht="43.5" x14ac:dyDescent="0.2">
      <c r="A41" s="27"/>
      <c r="B41" s="26" t="s">
        <v>1086</v>
      </c>
      <c r="C41" s="27"/>
      <c r="D41" s="27"/>
      <c r="E41" s="27"/>
      <c r="F41" s="27"/>
      <c r="G41" s="27"/>
      <c r="H41" s="430"/>
      <c r="I41" s="27"/>
      <c r="J41" s="27"/>
      <c r="K41" s="27"/>
    </row>
    <row r="42" spans="1:11" x14ac:dyDescent="0.2">
      <c r="A42" s="27">
        <v>13</v>
      </c>
      <c r="B42" s="26" t="s">
        <v>1091</v>
      </c>
      <c r="C42" s="27"/>
      <c r="D42" s="27"/>
      <c r="E42" s="27"/>
      <c r="F42" s="27"/>
      <c r="G42" s="27"/>
      <c r="H42" s="430"/>
      <c r="I42" s="27"/>
      <c r="J42" s="27"/>
      <c r="K42" s="27"/>
    </row>
    <row r="43" spans="1:11" ht="65.25" x14ac:dyDescent="0.2">
      <c r="A43" s="27"/>
      <c r="B43" s="26" t="s">
        <v>1092</v>
      </c>
      <c r="C43" s="27" t="s">
        <v>1094</v>
      </c>
      <c r="D43" s="27" t="s">
        <v>1089</v>
      </c>
      <c r="E43" s="27"/>
      <c r="F43" s="27"/>
      <c r="G43" s="27" t="s">
        <v>1093</v>
      </c>
      <c r="H43" s="430">
        <v>225900</v>
      </c>
      <c r="I43" s="27" t="s">
        <v>103</v>
      </c>
      <c r="J43" s="431" t="s">
        <v>37</v>
      </c>
      <c r="K43" s="27"/>
    </row>
    <row r="44" spans="1:11" x14ac:dyDescent="0.2">
      <c r="B44" s="15"/>
      <c r="C44" s="18"/>
      <c r="D44" s="18"/>
      <c r="E44" s="18"/>
      <c r="F44" s="18"/>
      <c r="G44" s="18"/>
      <c r="H44" s="429"/>
      <c r="I44" s="18"/>
      <c r="J44" s="18"/>
      <c r="K44" s="18"/>
    </row>
    <row r="45" spans="1:11" x14ac:dyDescent="0.2">
      <c r="B45" s="15"/>
      <c r="C45" s="18"/>
      <c r="D45" s="18"/>
      <c r="E45" s="18"/>
      <c r="F45" s="18"/>
      <c r="G45" s="18"/>
      <c r="H45" s="429"/>
      <c r="I45" s="18"/>
      <c r="J45" s="18"/>
      <c r="K45" s="18"/>
    </row>
    <row r="46" spans="1:11" x14ac:dyDescent="0.2">
      <c r="B46" s="15"/>
      <c r="C46" s="18"/>
      <c r="D46" s="18"/>
      <c r="E46" s="18"/>
      <c r="F46" s="18"/>
      <c r="G46" s="18"/>
      <c r="H46" s="429"/>
      <c r="I46" s="18"/>
      <c r="J46" s="18"/>
      <c r="K46" s="18"/>
    </row>
    <row r="47" spans="1:11" x14ac:dyDescent="0.2">
      <c r="B47" s="15"/>
      <c r="C47" s="18"/>
      <c r="D47" s="18"/>
      <c r="E47" s="18"/>
      <c r="F47" s="18"/>
      <c r="G47" s="18"/>
      <c r="H47" s="429"/>
      <c r="I47" s="18"/>
      <c r="J47" s="18"/>
      <c r="K47" s="18"/>
    </row>
    <row r="48" spans="1:11" x14ac:dyDescent="0.2">
      <c r="B48" s="15"/>
      <c r="C48" s="18"/>
      <c r="D48" s="18"/>
      <c r="E48" s="18"/>
      <c r="F48" s="18"/>
      <c r="G48" s="18"/>
      <c r="H48" s="429"/>
      <c r="I48" s="18"/>
      <c r="J48" s="18"/>
      <c r="K48" s="18"/>
    </row>
    <row r="49" spans="2:11" x14ac:dyDescent="0.2">
      <c r="B49" s="15"/>
      <c r="C49" s="18"/>
      <c r="D49" s="18"/>
      <c r="E49" s="18"/>
      <c r="F49" s="18"/>
      <c r="G49" s="18"/>
      <c r="H49" s="429"/>
      <c r="I49" s="18"/>
      <c r="J49" s="18"/>
      <c r="K49" s="18"/>
    </row>
    <row r="50" spans="2:11" x14ac:dyDescent="0.2">
      <c r="B50" s="15"/>
      <c r="C50" s="18"/>
      <c r="D50" s="18"/>
      <c r="E50" s="18"/>
      <c r="F50" s="18"/>
      <c r="G50" s="18"/>
      <c r="H50" s="429"/>
      <c r="I50" s="18"/>
      <c r="J50" s="18"/>
      <c r="K50" s="18"/>
    </row>
    <row r="51" spans="2:11" x14ac:dyDescent="0.2">
      <c r="B51" s="15"/>
      <c r="C51" s="18"/>
      <c r="D51" s="18"/>
      <c r="E51" s="18"/>
      <c r="F51" s="18"/>
      <c r="G51" s="18"/>
      <c r="H51" s="429"/>
      <c r="I51" s="18"/>
      <c r="J51" s="18"/>
      <c r="K51" s="18"/>
    </row>
    <row r="52" spans="2:11" x14ac:dyDescent="0.2">
      <c r="B52" s="15"/>
      <c r="C52" s="18"/>
      <c r="D52" s="18"/>
      <c r="E52" s="18"/>
      <c r="F52" s="18"/>
      <c r="G52" s="18"/>
      <c r="H52" s="429"/>
      <c r="I52" s="18"/>
      <c r="J52" s="18"/>
      <c r="K52" s="18"/>
    </row>
    <row r="53" spans="2:11" x14ac:dyDescent="0.2">
      <c r="B53" s="15"/>
      <c r="C53" s="18"/>
      <c r="D53" s="18"/>
      <c r="E53" s="18"/>
      <c r="F53" s="18"/>
      <c r="G53" s="18"/>
      <c r="H53" s="429"/>
      <c r="I53" s="18"/>
      <c r="J53" s="18"/>
      <c r="K53" s="18"/>
    </row>
    <row r="54" spans="2:11" x14ac:dyDescent="0.2">
      <c r="B54" s="15"/>
      <c r="C54" s="18"/>
      <c r="D54" s="18"/>
      <c r="E54" s="18"/>
      <c r="F54" s="18"/>
      <c r="G54" s="18"/>
      <c r="H54" s="429"/>
      <c r="I54" s="18"/>
      <c r="J54" s="18"/>
      <c r="K54" s="18"/>
    </row>
    <row r="55" spans="2:11" x14ac:dyDescent="0.2">
      <c r="B55" s="15"/>
      <c r="C55" s="18"/>
      <c r="D55" s="18"/>
      <c r="E55" s="18"/>
      <c r="F55" s="18"/>
      <c r="G55" s="18"/>
      <c r="H55" s="429"/>
      <c r="I55" s="18"/>
      <c r="J55" s="18"/>
      <c r="K55" s="18"/>
    </row>
    <row r="56" spans="2:11" x14ac:dyDescent="0.2">
      <c r="B56" s="15"/>
      <c r="C56" s="18"/>
      <c r="D56" s="18"/>
      <c r="E56" s="18"/>
      <c r="F56" s="18"/>
      <c r="G56" s="18"/>
      <c r="H56" s="429"/>
      <c r="I56" s="18"/>
      <c r="J56" s="18"/>
      <c r="K56" s="18"/>
    </row>
    <row r="57" spans="2:11" x14ac:dyDescent="0.2">
      <c r="B57" s="15"/>
      <c r="C57" s="18"/>
      <c r="D57" s="18"/>
      <c r="E57" s="18"/>
      <c r="F57" s="18"/>
      <c r="G57" s="18"/>
      <c r="H57" s="429"/>
      <c r="I57" s="18"/>
      <c r="J57" s="18"/>
      <c r="K57" s="18"/>
    </row>
    <row r="58" spans="2:11" x14ac:dyDescent="0.2">
      <c r="B58" s="15"/>
      <c r="C58" s="18"/>
      <c r="D58" s="18"/>
      <c r="E58" s="18"/>
      <c r="F58" s="18"/>
      <c r="G58" s="18"/>
      <c r="H58" s="429"/>
      <c r="I58" s="18"/>
      <c r="J58" s="18"/>
      <c r="K58" s="18"/>
    </row>
    <row r="59" spans="2:11" x14ac:dyDescent="0.2">
      <c r="B59" s="15"/>
      <c r="C59" s="18"/>
      <c r="D59" s="18"/>
      <c r="E59" s="18"/>
      <c r="F59" s="18"/>
      <c r="G59" s="18"/>
      <c r="H59" s="429"/>
      <c r="I59" s="18"/>
      <c r="J59" s="18"/>
      <c r="K59" s="18"/>
    </row>
    <row r="60" spans="2:11" x14ac:dyDescent="0.2">
      <c r="B60" s="15"/>
      <c r="C60" s="18"/>
      <c r="D60" s="18"/>
      <c r="E60" s="18"/>
      <c r="F60" s="18"/>
      <c r="G60" s="18"/>
      <c r="H60" s="429"/>
      <c r="I60" s="18"/>
      <c r="J60" s="18"/>
      <c r="K60" s="18"/>
    </row>
    <row r="61" spans="2:11" x14ac:dyDescent="0.2">
      <c r="B61" s="15"/>
      <c r="C61" s="18"/>
      <c r="D61" s="18"/>
      <c r="E61" s="18"/>
      <c r="F61" s="18"/>
      <c r="G61" s="18"/>
      <c r="H61" s="429"/>
      <c r="I61" s="18"/>
      <c r="J61" s="18"/>
      <c r="K61" s="18"/>
    </row>
    <row r="62" spans="2:11" x14ac:dyDescent="0.2">
      <c r="B62" s="15"/>
      <c r="C62" s="18"/>
      <c r="D62" s="18"/>
      <c r="E62" s="18"/>
      <c r="F62" s="18"/>
      <c r="G62" s="18"/>
      <c r="H62" s="429"/>
      <c r="I62" s="18"/>
      <c r="J62" s="18"/>
      <c r="K62" s="18"/>
    </row>
    <row r="63" spans="2:11" x14ac:dyDescent="0.2">
      <c r="B63" s="15"/>
      <c r="C63" s="18"/>
      <c r="D63" s="18"/>
      <c r="E63" s="18"/>
      <c r="F63" s="18"/>
      <c r="G63" s="18"/>
      <c r="H63" s="429"/>
      <c r="I63" s="18"/>
      <c r="J63" s="18"/>
      <c r="K63" s="18"/>
    </row>
    <row r="64" spans="2:11" x14ac:dyDescent="0.2">
      <c r="B64" s="15"/>
      <c r="C64" s="18"/>
      <c r="D64" s="18"/>
      <c r="E64" s="18"/>
      <c r="F64" s="18"/>
      <c r="G64" s="18"/>
      <c r="H64" s="429"/>
      <c r="I64" s="18"/>
      <c r="J64" s="18"/>
      <c r="K64" s="18"/>
    </row>
    <row r="65" spans="2:11" x14ac:dyDescent="0.2">
      <c r="B65" s="15"/>
      <c r="C65" s="18"/>
      <c r="D65" s="18"/>
      <c r="E65" s="18"/>
      <c r="F65" s="18"/>
      <c r="G65" s="18"/>
      <c r="H65" s="429"/>
      <c r="I65" s="18"/>
      <c r="J65" s="18"/>
      <c r="K65" s="18"/>
    </row>
    <row r="66" spans="2:11" x14ac:dyDescent="0.2">
      <c r="B66" s="15"/>
      <c r="C66" s="18"/>
      <c r="D66" s="18"/>
      <c r="E66" s="18"/>
      <c r="F66" s="18"/>
      <c r="G66" s="18"/>
      <c r="H66" s="429"/>
      <c r="I66" s="18"/>
      <c r="J66" s="18"/>
      <c r="K66" s="18"/>
    </row>
    <row r="67" spans="2:11" x14ac:dyDescent="0.2">
      <c r="B67" s="15"/>
      <c r="C67" s="18"/>
      <c r="D67" s="18"/>
      <c r="E67" s="18"/>
      <c r="F67" s="18"/>
      <c r="G67" s="18"/>
      <c r="H67" s="429"/>
      <c r="I67" s="18"/>
      <c r="J67" s="18"/>
      <c r="K67" s="18"/>
    </row>
    <row r="68" spans="2:11" x14ac:dyDescent="0.2">
      <c r="B68" s="15"/>
      <c r="C68" s="18"/>
      <c r="D68" s="18"/>
      <c r="E68" s="18"/>
      <c r="F68" s="18"/>
      <c r="G68" s="18"/>
      <c r="H68" s="429"/>
      <c r="I68" s="18"/>
      <c r="J68" s="18"/>
      <c r="K68" s="18"/>
    </row>
    <row r="69" spans="2:11" x14ac:dyDescent="0.2">
      <c r="B69" s="15"/>
      <c r="C69" s="18"/>
      <c r="D69" s="18"/>
      <c r="E69" s="18"/>
      <c r="F69" s="18"/>
      <c r="G69" s="18"/>
      <c r="H69" s="429"/>
      <c r="I69" s="18"/>
      <c r="J69" s="18"/>
      <c r="K69" s="18"/>
    </row>
    <row r="70" spans="2:11" x14ac:dyDescent="0.2">
      <c r="B70" s="15"/>
      <c r="C70" s="18"/>
      <c r="D70" s="18"/>
      <c r="E70" s="18"/>
      <c r="F70" s="18"/>
      <c r="G70" s="18"/>
      <c r="H70" s="429"/>
      <c r="I70" s="18"/>
      <c r="J70" s="18"/>
      <c r="K70" s="18"/>
    </row>
    <row r="71" spans="2:11" x14ac:dyDescent="0.2">
      <c r="B71" s="15"/>
      <c r="C71" s="18"/>
      <c r="D71" s="18"/>
      <c r="E71" s="18"/>
      <c r="F71" s="18"/>
      <c r="G71" s="18"/>
      <c r="H71" s="429"/>
      <c r="I71" s="18"/>
      <c r="J71" s="18"/>
      <c r="K71" s="18"/>
    </row>
    <row r="72" spans="2:11" x14ac:dyDescent="0.2">
      <c r="B72" s="15"/>
      <c r="C72" s="18"/>
      <c r="D72" s="18"/>
      <c r="E72" s="18"/>
      <c r="F72" s="18"/>
      <c r="G72" s="18"/>
      <c r="H72" s="429"/>
      <c r="I72" s="18"/>
      <c r="J72" s="18"/>
      <c r="K72" s="18"/>
    </row>
    <row r="73" spans="2:11" x14ac:dyDescent="0.2">
      <c r="B73" s="15"/>
      <c r="C73" s="18"/>
      <c r="D73" s="18"/>
      <c r="E73" s="18"/>
      <c r="F73" s="18"/>
      <c r="G73" s="18"/>
      <c r="H73" s="429"/>
      <c r="I73" s="18"/>
      <c r="J73" s="18"/>
      <c r="K73" s="18"/>
    </row>
    <row r="74" spans="2:11" x14ac:dyDescent="0.2">
      <c r="B74" s="15"/>
      <c r="C74" s="18"/>
      <c r="D74" s="18"/>
      <c r="E74" s="18"/>
      <c r="F74" s="18"/>
      <c r="G74" s="18"/>
      <c r="H74" s="429"/>
      <c r="I74" s="18"/>
      <c r="J74" s="18"/>
      <c r="K74" s="18"/>
    </row>
    <row r="75" spans="2:11" x14ac:dyDescent="0.2">
      <c r="B75" s="15"/>
      <c r="C75" s="18"/>
      <c r="D75" s="18"/>
      <c r="E75" s="18"/>
      <c r="F75" s="18"/>
      <c r="G75" s="18"/>
      <c r="H75" s="429"/>
      <c r="I75" s="18"/>
      <c r="J75" s="18"/>
      <c r="K75" s="18"/>
    </row>
    <row r="76" spans="2:11" x14ac:dyDescent="0.2">
      <c r="B76" s="15"/>
      <c r="C76" s="18"/>
      <c r="D76" s="18"/>
      <c r="E76" s="18"/>
      <c r="F76" s="18"/>
      <c r="G76" s="18"/>
      <c r="H76" s="18"/>
      <c r="I76" s="18"/>
      <c r="J76" s="18"/>
      <c r="K76" s="18"/>
    </row>
    <row r="77" spans="2:11" x14ac:dyDescent="0.2">
      <c r="B77" s="15"/>
      <c r="C77" s="18"/>
      <c r="D77" s="18"/>
      <c r="E77" s="18"/>
      <c r="F77" s="18"/>
      <c r="G77" s="18"/>
      <c r="H77" s="18"/>
      <c r="I77" s="18"/>
      <c r="J77" s="18"/>
      <c r="K77" s="18"/>
    </row>
    <row r="78" spans="2:11" x14ac:dyDescent="0.2">
      <c r="B78" s="15"/>
    </row>
    <row r="79" spans="2:11" x14ac:dyDescent="0.2">
      <c r="B79" s="15"/>
    </row>
    <row r="80" spans="2:11" x14ac:dyDescent="0.2">
      <c r="B80" s="15"/>
    </row>
    <row r="81" spans="2:2" x14ac:dyDescent="0.2">
      <c r="B81" s="15"/>
    </row>
  </sheetData>
  <mergeCells count="13">
    <mergeCell ref="E5:E7"/>
    <mergeCell ref="F5:F7"/>
    <mergeCell ref="G5:G7"/>
    <mergeCell ref="A1:K1"/>
    <mergeCell ref="A2:K2"/>
    <mergeCell ref="A3:K3"/>
    <mergeCell ref="A4:A7"/>
    <mergeCell ref="B4:B7"/>
    <mergeCell ref="C4:D4"/>
    <mergeCell ref="E4:G4"/>
    <mergeCell ref="K4:K7"/>
    <mergeCell ref="C5:C7"/>
    <mergeCell ref="D5:D7"/>
  </mergeCells>
  <pageMargins left="0.70866141732283472" right="0.70866141732283472" top="0.74803149606299213" bottom="0.74803149606299213" header="0.31496062992125984" footer="0.31496062992125984"/>
  <pageSetup paperSize="9" scale="97" fitToHeight="0" orientation="landscape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6"/>
  <sheetViews>
    <sheetView workbookViewId="0">
      <selection activeCell="B4" sqref="B4:B7"/>
    </sheetView>
  </sheetViews>
  <sheetFormatPr defaultRowHeight="21.75" x14ac:dyDescent="0.5"/>
  <cols>
    <col min="1" max="1" width="9" style="11"/>
    <col min="2" max="2" width="36.5" style="11" customWidth="1"/>
    <col min="3" max="7" width="9" style="11"/>
    <col min="8" max="8" width="16" style="11" bestFit="1" customWidth="1"/>
    <col min="9" max="9" width="9" style="11"/>
    <col min="10" max="10" width="13.75" style="11" bestFit="1" customWidth="1"/>
    <col min="11" max="16384" width="9" style="11"/>
  </cols>
  <sheetData>
    <row r="1" spans="1:11" x14ac:dyDescent="0.5">
      <c r="A1" s="489" t="s">
        <v>97</v>
      </c>
      <c r="B1" s="489"/>
      <c r="C1" s="489"/>
      <c r="D1" s="489"/>
      <c r="E1" s="489"/>
      <c r="F1" s="489"/>
      <c r="G1" s="489"/>
      <c r="H1" s="489"/>
      <c r="I1" s="489"/>
      <c r="J1" s="489"/>
      <c r="K1" s="489"/>
    </row>
    <row r="2" spans="1:11" x14ac:dyDescent="0.5">
      <c r="A2" s="489" t="s">
        <v>1095</v>
      </c>
      <c r="B2" s="489"/>
      <c r="C2" s="489"/>
      <c r="D2" s="489"/>
      <c r="E2" s="489"/>
      <c r="F2" s="489"/>
      <c r="G2" s="489"/>
      <c r="H2" s="489"/>
      <c r="I2" s="489"/>
      <c r="J2" s="489"/>
      <c r="K2" s="489"/>
    </row>
    <row r="3" spans="1:11" x14ac:dyDescent="0.5">
      <c r="A3" s="503" t="s">
        <v>1</v>
      </c>
      <c r="B3" s="503"/>
      <c r="C3" s="503"/>
      <c r="D3" s="503"/>
      <c r="E3" s="503"/>
      <c r="F3" s="503"/>
      <c r="G3" s="503"/>
      <c r="H3" s="503"/>
      <c r="I3" s="503"/>
      <c r="J3" s="503"/>
      <c r="K3" s="503"/>
    </row>
    <row r="4" spans="1:11" x14ac:dyDescent="0.5">
      <c r="A4" s="487" t="s">
        <v>2</v>
      </c>
      <c r="B4" s="487" t="s">
        <v>3</v>
      </c>
      <c r="C4" s="487" t="s">
        <v>4</v>
      </c>
      <c r="D4" s="487"/>
      <c r="E4" s="487" t="s">
        <v>5</v>
      </c>
      <c r="F4" s="487"/>
      <c r="G4" s="487"/>
      <c r="H4" s="5"/>
      <c r="I4" s="16" t="s">
        <v>6</v>
      </c>
      <c r="J4" s="16" t="s">
        <v>7</v>
      </c>
      <c r="K4" s="492" t="s">
        <v>8</v>
      </c>
    </row>
    <row r="5" spans="1:11" ht="43.5" x14ac:dyDescent="0.5">
      <c r="A5" s="487"/>
      <c r="B5" s="487"/>
      <c r="C5" s="487" t="s">
        <v>9</v>
      </c>
      <c r="D5" s="487" t="s">
        <v>10</v>
      </c>
      <c r="E5" s="487" t="s">
        <v>11</v>
      </c>
      <c r="F5" s="487" t="s">
        <v>12</v>
      </c>
      <c r="G5" s="487" t="s">
        <v>13</v>
      </c>
      <c r="H5" s="5" t="s">
        <v>14</v>
      </c>
      <c r="I5" s="16" t="s">
        <v>15</v>
      </c>
      <c r="J5" s="16" t="s">
        <v>16</v>
      </c>
      <c r="K5" s="492"/>
    </row>
    <row r="6" spans="1:11" x14ac:dyDescent="0.5">
      <c r="A6" s="487"/>
      <c r="B6" s="487"/>
      <c r="C6" s="487"/>
      <c r="D6" s="487"/>
      <c r="E6" s="487"/>
      <c r="F6" s="487"/>
      <c r="G6" s="487"/>
      <c r="H6" s="10" t="s">
        <v>17</v>
      </c>
      <c r="I6" s="10" t="s">
        <v>17</v>
      </c>
      <c r="J6" s="16" t="s">
        <v>18</v>
      </c>
      <c r="K6" s="492"/>
    </row>
    <row r="7" spans="1:11" x14ac:dyDescent="0.5">
      <c r="A7" s="487"/>
      <c r="B7" s="487"/>
      <c r="C7" s="488"/>
      <c r="D7" s="488"/>
      <c r="E7" s="488"/>
      <c r="F7" s="488"/>
      <c r="G7" s="488"/>
      <c r="H7" s="347" t="s">
        <v>19</v>
      </c>
      <c r="I7" s="16" t="s">
        <v>20</v>
      </c>
      <c r="J7" s="16"/>
      <c r="K7" s="492"/>
    </row>
    <row r="8" spans="1:11" x14ac:dyDescent="0.5">
      <c r="A8" s="10"/>
      <c r="B8" s="10" t="s">
        <v>21</v>
      </c>
      <c r="C8" s="27"/>
      <c r="D8" s="27"/>
      <c r="E8" s="27"/>
      <c r="F8" s="27"/>
      <c r="G8" s="27"/>
      <c r="H8" s="348">
        <v>258987100</v>
      </c>
      <c r="I8" s="27"/>
      <c r="J8" s="27"/>
      <c r="K8" s="27"/>
    </row>
    <row r="9" spans="1:11" ht="43.5" x14ac:dyDescent="0.5">
      <c r="A9" s="432"/>
      <c r="B9" s="391" t="s">
        <v>1111</v>
      </c>
      <c r="C9" s="432"/>
      <c r="D9" s="432"/>
      <c r="E9" s="432"/>
      <c r="F9" s="432"/>
      <c r="G9" s="432"/>
      <c r="H9" s="432"/>
      <c r="I9" s="432"/>
      <c r="J9" s="432"/>
      <c r="K9" s="432"/>
    </row>
    <row r="10" spans="1:11" ht="43.5" x14ac:dyDescent="0.5">
      <c r="A10" s="320">
        <v>1</v>
      </c>
      <c r="B10" s="359" t="s">
        <v>1112</v>
      </c>
      <c r="C10" s="320">
        <v>1</v>
      </c>
      <c r="D10" s="320" t="s">
        <v>303</v>
      </c>
      <c r="E10" s="365"/>
      <c r="F10" s="320" t="s">
        <v>1113</v>
      </c>
      <c r="G10" s="320" t="s">
        <v>376</v>
      </c>
      <c r="H10" s="365">
        <v>400000</v>
      </c>
      <c r="I10" s="320">
        <v>2</v>
      </c>
      <c r="J10" s="320" t="s">
        <v>1114</v>
      </c>
      <c r="K10" s="320">
        <v>3</v>
      </c>
    </row>
    <row r="11" spans="1:11" ht="43.5" x14ac:dyDescent="0.5">
      <c r="A11" s="320">
        <v>2</v>
      </c>
      <c r="B11" s="359" t="s">
        <v>1115</v>
      </c>
      <c r="C11" s="320">
        <v>1</v>
      </c>
      <c r="D11" s="320" t="s">
        <v>303</v>
      </c>
      <c r="E11" s="365"/>
      <c r="F11" s="320" t="s">
        <v>1113</v>
      </c>
      <c r="G11" s="320" t="s">
        <v>376</v>
      </c>
      <c r="H11" s="365">
        <v>300000</v>
      </c>
      <c r="I11" s="320">
        <v>2</v>
      </c>
      <c r="J11" s="320" t="s">
        <v>1116</v>
      </c>
      <c r="K11" s="320">
        <v>3</v>
      </c>
    </row>
    <row r="12" spans="1:11" ht="43.5" x14ac:dyDescent="0.5">
      <c r="A12" s="320">
        <v>3</v>
      </c>
      <c r="B12" s="359" t="s">
        <v>1117</v>
      </c>
      <c r="C12" s="320">
        <v>1</v>
      </c>
      <c r="D12" s="320" t="s">
        <v>303</v>
      </c>
      <c r="E12" s="365"/>
      <c r="F12" s="320" t="s">
        <v>1118</v>
      </c>
      <c r="G12" s="320" t="s">
        <v>412</v>
      </c>
      <c r="H12" s="365">
        <v>500000</v>
      </c>
      <c r="I12" s="320">
        <v>2</v>
      </c>
      <c r="J12" s="320" t="s">
        <v>1116</v>
      </c>
      <c r="K12" s="320">
        <v>3</v>
      </c>
    </row>
    <row r="13" spans="1:11" ht="43.5" x14ac:dyDescent="0.5">
      <c r="A13" s="320">
        <v>4</v>
      </c>
      <c r="B13" s="359" t="s">
        <v>1119</v>
      </c>
      <c r="C13" s="320">
        <v>1</v>
      </c>
      <c r="D13" s="320" t="s">
        <v>303</v>
      </c>
      <c r="E13" s="365"/>
      <c r="F13" s="320" t="s">
        <v>1118</v>
      </c>
      <c r="G13" s="320" t="s">
        <v>412</v>
      </c>
      <c r="H13" s="365">
        <v>850000</v>
      </c>
      <c r="I13" s="320">
        <v>2</v>
      </c>
      <c r="J13" s="320" t="s">
        <v>1116</v>
      </c>
      <c r="K13" s="320">
        <v>3</v>
      </c>
    </row>
    <row r="14" spans="1:11" ht="65.25" x14ac:dyDescent="0.5">
      <c r="A14" s="320">
        <v>5</v>
      </c>
      <c r="B14" s="359" t="s">
        <v>1120</v>
      </c>
      <c r="C14" s="320">
        <v>1</v>
      </c>
      <c r="D14" s="320" t="s">
        <v>303</v>
      </c>
      <c r="E14" s="365"/>
      <c r="F14" s="320" t="s">
        <v>727</v>
      </c>
      <c r="G14" s="320" t="s">
        <v>362</v>
      </c>
      <c r="H14" s="365">
        <v>8500000</v>
      </c>
      <c r="I14" s="320">
        <v>2</v>
      </c>
      <c r="J14" s="320" t="s">
        <v>511</v>
      </c>
      <c r="K14" s="320">
        <v>3</v>
      </c>
    </row>
    <row r="15" spans="1:11" x14ac:dyDescent="0.5">
      <c r="A15" s="320">
        <v>6</v>
      </c>
      <c r="B15" s="359" t="s">
        <v>1121</v>
      </c>
      <c r="C15" s="320">
        <v>1</v>
      </c>
      <c r="D15" s="320" t="s">
        <v>303</v>
      </c>
      <c r="E15" s="365"/>
      <c r="F15" s="320" t="s">
        <v>1118</v>
      </c>
      <c r="G15" s="320" t="s">
        <v>412</v>
      </c>
      <c r="H15" s="365">
        <v>50000000</v>
      </c>
      <c r="I15" s="320">
        <v>2</v>
      </c>
      <c r="J15" s="320" t="s">
        <v>1116</v>
      </c>
      <c r="K15" s="320">
        <v>3</v>
      </c>
    </row>
    <row r="16" spans="1:11" ht="65.25" x14ac:dyDescent="0.5">
      <c r="A16" s="320">
        <v>7</v>
      </c>
      <c r="B16" s="359" t="s">
        <v>1122</v>
      </c>
      <c r="C16" s="320">
        <v>1</v>
      </c>
      <c r="D16" s="320" t="s">
        <v>303</v>
      </c>
      <c r="E16" s="365"/>
      <c r="F16" s="320" t="s">
        <v>412</v>
      </c>
      <c r="G16" s="320" t="s">
        <v>412</v>
      </c>
      <c r="H16" s="365">
        <v>440000</v>
      </c>
      <c r="I16" s="320">
        <v>2</v>
      </c>
      <c r="J16" s="320" t="s">
        <v>240</v>
      </c>
      <c r="K16" s="320">
        <v>3</v>
      </c>
    </row>
    <row r="17" spans="1:11" ht="65.25" x14ac:dyDescent="0.5">
      <c r="A17" s="320">
        <v>8</v>
      </c>
      <c r="B17" s="359" t="s">
        <v>1123</v>
      </c>
      <c r="C17" s="320">
        <v>1</v>
      </c>
      <c r="D17" s="320" t="s">
        <v>303</v>
      </c>
      <c r="E17" s="365"/>
      <c r="F17" s="320" t="s">
        <v>687</v>
      </c>
      <c r="G17" s="320" t="s">
        <v>121</v>
      </c>
      <c r="H17" s="365">
        <v>500000</v>
      </c>
      <c r="I17" s="320">
        <v>2</v>
      </c>
      <c r="J17" s="320" t="s">
        <v>1124</v>
      </c>
      <c r="K17" s="320">
        <v>3</v>
      </c>
    </row>
    <row r="18" spans="1:11" ht="43.5" x14ac:dyDescent="0.5">
      <c r="A18" s="320">
        <v>9</v>
      </c>
      <c r="B18" s="359" t="s">
        <v>1125</v>
      </c>
      <c r="C18" s="320">
        <v>1</v>
      </c>
      <c r="D18" s="320" t="s">
        <v>303</v>
      </c>
      <c r="E18" s="365"/>
      <c r="F18" s="320" t="s">
        <v>687</v>
      </c>
      <c r="G18" s="320" t="s">
        <v>121</v>
      </c>
      <c r="H18" s="365">
        <v>3000000</v>
      </c>
      <c r="I18" s="320">
        <v>2</v>
      </c>
      <c r="J18" s="320" t="s">
        <v>1126</v>
      </c>
      <c r="K18" s="320">
        <v>3</v>
      </c>
    </row>
    <row r="19" spans="1:11" ht="65.25" x14ac:dyDescent="0.5">
      <c r="A19" s="320">
        <v>10</v>
      </c>
      <c r="B19" s="359" t="s">
        <v>1127</v>
      </c>
      <c r="C19" s="320">
        <v>1</v>
      </c>
      <c r="D19" s="320" t="s">
        <v>303</v>
      </c>
      <c r="E19" s="365"/>
      <c r="F19" s="320" t="s">
        <v>685</v>
      </c>
      <c r="G19" s="320" t="s">
        <v>376</v>
      </c>
      <c r="H19" s="365">
        <v>26000000</v>
      </c>
      <c r="I19" s="320">
        <v>2</v>
      </c>
      <c r="J19" s="320" t="s">
        <v>1128</v>
      </c>
      <c r="K19" s="320">
        <v>3</v>
      </c>
    </row>
    <row r="20" spans="1:11" ht="65.25" x14ac:dyDescent="0.5">
      <c r="A20" s="320">
        <v>11</v>
      </c>
      <c r="B20" s="359" t="s">
        <v>1129</v>
      </c>
      <c r="C20" s="320">
        <v>1</v>
      </c>
      <c r="D20" s="320" t="s">
        <v>303</v>
      </c>
      <c r="E20" s="365"/>
      <c r="F20" s="320" t="s">
        <v>727</v>
      </c>
      <c r="G20" s="320" t="s">
        <v>362</v>
      </c>
      <c r="H20" s="365">
        <v>12000000</v>
      </c>
      <c r="I20" s="320">
        <v>2</v>
      </c>
      <c r="J20" s="320" t="s">
        <v>1130</v>
      </c>
      <c r="K20" s="320">
        <v>3</v>
      </c>
    </row>
    <row r="21" spans="1:11" ht="65.25" x14ac:dyDescent="0.5">
      <c r="A21" s="320">
        <v>12</v>
      </c>
      <c r="B21" s="359" t="s">
        <v>1131</v>
      </c>
      <c r="C21" s="320">
        <v>1</v>
      </c>
      <c r="D21" s="320" t="s">
        <v>303</v>
      </c>
      <c r="E21" s="365"/>
      <c r="F21" s="320" t="s">
        <v>412</v>
      </c>
      <c r="G21" s="320" t="s">
        <v>412</v>
      </c>
      <c r="H21" s="365">
        <v>10000000</v>
      </c>
      <c r="I21" s="320">
        <v>2</v>
      </c>
      <c r="J21" s="320" t="s">
        <v>1116</v>
      </c>
      <c r="K21" s="320">
        <v>3</v>
      </c>
    </row>
    <row r="22" spans="1:11" ht="65.25" x14ac:dyDescent="0.5">
      <c r="A22" s="320">
        <v>13</v>
      </c>
      <c r="B22" s="359" t="s">
        <v>1132</v>
      </c>
      <c r="C22" s="320">
        <v>1</v>
      </c>
      <c r="D22" s="320" t="s">
        <v>303</v>
      </c>
      <c r="E22" s="365"/>
      <c r="F22" s="320" t="s">
        <v>703</v>
      </c>
      <c r="G22" s="320" t="s">
        <v>376</v>
      </c>
      <c r="H22" s="365">
        <v>3500000</v>
      </c>
      <c r="I22" s="320">
        <v>2</v>
      </c>
      <c r="J22" s="320" t="s">
        <v>511</v>
      </c>
      <c r="K22" s="320">
        <v>3</v>
      </c>
    </row>
    <row r="23" spans="1:11" ht="65.25" x14ac:dyDescent="0.5">
      <c r="A23" s="320">
        <v>14</v>
      </c>
      <c r="B23" s="359" t="s">
        <v>1133</v>
      </c>
      <c r="C23" s="320">
        <v>1</v>
      </c>
      <c r="D23" s="320" t="s">
        <v>303</v>
      </c>
      <c r="E23" s="365"/>
      <c r="F23" s="320" t="s">
        <v>725</v>
      </c>
      <c r="G23" s="320" t="s">
        <v>376</v>
      </c>
      <c r="H23" s="365">
        <v>483200</v>
      </c>
      <c r="I23" s="320">
        <v>2</v>
      </c>
      <c r="J23" s="320" t="s">
        <v>511</v>
      </c>
      <c r="K23" s="320">
        <v>3</v>
      </c>
    </row>
    <row r="24" spans="1:11" ht="65.25" x14ac:dyDescent="0.5">
      <c r="A24" s="320">
        <v>15</v>
      </c>
      <c r="B24" s="359" t="s">
        <v>1134</v>
      </c>
      <c r="C24" s="320">
        <v>1</v>
      </c>
      <c r="D24" s="320" t="s">
        <v>303</v>
      </c>
      <c r="E24" s="365"/>
      <c r="F24" s="320" t="s">
        <v>725</v>
      </c>
      <c r="G24" s="320" t="s">
        <v>376</v>
      </c>
      <c r="H24" s="365">
        <v>4177500</v>
      </c>
      <c r="I24" s="320">
        <v>2</v>
      </c>
      <c r="J24" s="320" t="s">
        <v>511</v>
      </c>
      <c r="K24" s="320">
        <v>3</v>
      </c>
    </row>
    <row r="25" spans="1:11" ht="65.25" x14ac:dyDescent="0.5">
      <c r="A25" s="320">
        <v>16</v>
      </c>
      <c r="B25" s="359" t="s">
        <v>1135</v>
      </c>
      <c r="C25" s="320">
        <v>1</v>
      </c>
      <c r="D25" s="320" t="s">
        <v>303</v>
      </c>
      <c r="E25" s="365"/>
      <c r="F25" s="320" t="s">
        <v>686</v>
      </c>
      <c r="G25" s="320" t="s">
        <v>376</v>
      </c>
      <c r="H25" s="365">
        <v>120000</v>
      </c>
      <c r="I25" s="320">
        <v>2</v>
      </c>
      <c r="J25" s="320" t="s">
        <v>240</v>
      </c>
      <c r="K25" s="320">
        <v>3</v>
      </c>
    </row>
    <row r="26" spans="1:11" ht="65.25" x14ac:dyDescent="0.5">
      <c r="A26" s="320">
        <v>17</v>
      </c>
      <c r="B26" s="359" t="s">
        <v>1136</v>
      </c>
      <c r="C26" s="320">
        <v>1</v>
      </c>
      <c r="D26" s="320" t="s">
        <v>303</v>
      </c>
      <c r="E26" s="365"/>
      <c r="F26" s="320" t="s">
        <v>686</v>
      </c>
      <c r="G26" s="320" t="s">
        <v>376</v>
      </c>
      <c r="H26" s="365">
        <v>150000</v>
      </c>
      <c r="I26" s="320">
        <v>2</v>
      </c>
      <c r="J26" s="320" t="s">
        <v>240</v>
      </c>
      <c r="K26" s="320">
        <v>3</v>
      </c>
    </row>
    <row r="27" spans="1:11" ht="43.5" x14ac:dyDescent="0.5">
      <c r="A27" s="320">
        <v>18</v>
      </c>
      <c r="B27" s="359" t="s">
        <v>1137</v>
      </c>
      <c r="C27" s="320">
        <v>1</v>
      </c>
      <c r="D27" s="320" t="s">
        <v>303</v>
      </c>
      <c r="E27" s="365"/>
      <c r="F27" s="320" t="s">
        <v>686</v>
      </c>
      <c r="G27" s="320" t="s">
        <v>376</v>
      </c>
      <c r="H27" s="365">
        <v>160000</v>
      </c>
      <c r="I27" s="320">
        <v>2</v>
      </c>
      <c r="J27" s="320" t="s">
        <v>240</v>
      </c>
      <c r="K27" s="320">
        <v>3</v>
      </c>
    </row>
    <row r="28" spans="1:11" ht="43.5" x14ac:dyDescent="0.5">
      <c r="A28" s="320">
        <v>19</v>
      </c>
      <c r="B28" s="359" t="s">
        <v>1138</v>
      </c>
      <c r="C28" s="320">
        <v>1</v>
      </c>
      <c r="D28" s="320" t="s">
        <v>303</v>
      </c>
      <c r="E28" s="365"/>
      <c r="F28" s="320" t="s">
        <v>686</v>
      </c>
      <c r="G28" s="320" t="s">
        <v>376</v>
      </c>
      <c r="H28" s="365">
        <v>300000</v>
      </c>
      <c r="I28" s="320">
        <v>2</v>
      </c>
      <c r="J28" s="320" t="s">
        <v>1116</v>
      </c>
      <c r="K28" s="320">
        <v>3</v>
      </c>
    </row>
    <row r="29" spans="1:11" ht="43.5" x14ac:dyDescent="0.5">
      <c r="A29" s="320">
        <v>20</v>
      </c>
      <c r="B29" s="359" t="s">
        <v>1139</v>
      </c>
      <c r="C29" s="320">
        <v>1</v>
      </c>
      <c r="D29" s="320" t="s">
        <v>303</v>
      </c>
      <c r="E29" s="365"/>
      <c r="F29" s="320" t="s">
        <v>686</v>
      </c>
      <c r="G29" s="320" t="s">
        <v>376</v>
      </c>
      <c r="H29" s="365">
        <v>6700000</v>
      </c>
      <c r="I29" s="320">
        <v>2</v>
      </c>
      <c r="J29" s="320" t="s">
        <v>511</v>
      </c>
      <c r="K29" s="320">
        <v>3</v>
      </c>
    </row>
    <row r="30" spans="1:11" ht="65.25" x14ac:dyDescent="0.5">
      <c r="A30" s="320">
        <v>21</v>
      </c>
      <c r="B30" s="359" t="s">
        <v>1140</v>
      </c>
      <c r="C30" s="320">
        <v>1</v>
      </c>
      <c r="D30" s="320" t="s">
        <v>303</v>
      </c>
      <c r="E30" s="365"/>
      <c r="F30" s="320" t="s">
        <v>686</v>
      </c>
      <c r="G30" s="320" t="s">
        <v>376</v>
      </c>
      <c r="H30" s="365">
        <v>4500000</v>
      </c>
      <c r="I30" s="320">
        <v>2</v>
      </c>
      <c r="J30" s="320" t="s">
        <v>511</v>
      </c>
      <c r="K30" s="320">
        <v>3</v>
      </c>
    </row>
    <row r="31" spans="1:11" ht="43.5" x14ac:dyDescent="0.5">
      <c r="A31" s="320">
        <v>22</v>
      </c>
      <c r="B31" s="359" t="s">
        <v>1141</v>
      </c>
      <c r="C31" s="320">
        <v>1</v>
      </c>
      <c r="D31" s="320" t="s">
        <v>303</v>
      </c>
      <c r="E31" s="365"/>
      <c r="F31" s="320" t="s">
        <v>686</v>
      </c>
      <c r="G31" s="320" t="s">
        <v>376</v>
      </c>
      <c r="H31" s="365">
        <v>61700</v>
      </c>
      <c r="I31" s="320">
        <v>2</v>
      </c>
      <c r="J31" s="320" t="s">
        <v>511</v>
      </c>
      <c r="K31" s="320">
        <v>3</v>
      </c>
    </row>
    <row r="32" spans="1:11" ht="43.5" x14ac:dyDescent="0.5">
      <c r="A32" s="320">
        <v>23</v>
      </c>
      <c r="B32" s="359" t="s">
        <v>1142</v>
      </c>
      <c r="C32" s="320">
        <v>1</v>
      </c>
      <c r="D32" s="320" t="s">
        <v>303</v>
      </c>
      <c r="E32" s="365"/>
      <c r="F32" s="320" t="s">
        <v>686</v>
      </c>
      <c r="G32" s="320" t="s">
        <v>376</v>
      </c>
      <c r="H32" s="365">
        <v>177600</v>
      </c>
      <c r="I32" s="320">
        <v>2</v>
      </c>
      <c r="J32" s="320" t="s">
        <v>511</v>
      </c>
      <c r="K32" s="320">
        <v>3</v>
      </c>
    </row>
    <row r="33" spans="1:11" ht="43.5" x14ac:dyDescent="0.5">
      <c r="A33" s="320">
        <v>24</v>
      </c>
      <c r="B33" s="359" t="s">
        <v>1143</v>
      </c>
      <c r="C33" s="320">
        <v>1</v>
      </c>
      <c r="D33" s="320" t="s">
        <v>303</v>
      </c>
      <c r="E33" s="365"/>
      <c r="F33" s="320" t="s">
        <v>686</v>
      </c>
      <c r="G33" s="320" t="s">
        <v>376</v>
      </c>
      <c r="H33" s="365">
        <v>267300</v>
      </c>
      <c r="I33" s="320">
        <v>2</v>
      </c>
      <c r="J33" s="320" t="s">
        <v>511</v>
      </c>
      <c r="K33" s="320">
        <v>3</v>
      </c>
    </row>
    <row r="34" spans="1:11" ht="43.5" x14ac:dyDescent="0.5">
      <c r="A34" s="320">
        <v>25</v>
      </c>
      <c r="B34" s="359" t="s">
        <v>1144</v>
      </c>
      <c r="C34" s="320">
        <v>1</v>
      </c>
      <c r="D34" s="320" t="s">
        <v>303</v>
      </c>
      <c r="E34" s="365"/>
      <c r="F34" s="320" t="s">
        <v>686</v>
      </c>
      <c r="G34" s="320" t="s">
        <v>376</v>
      </c>
      <c r="H34" s="365">
        <v>2500000</v>
      </c>
      <c r="I34" s="320">
        <v>2</v>
      </c>
      <c r="J34" s="320" t="s">
        <v>511</v>
      </c>
      <c r="K34" s="320">
        <v>3</v>
      </c>
    </row>
    <row r="35" spans="1:11" ht="65.25" x14ac:dyDescent="0.5">
      <c r="A35" s="320">
        <v>26</v>
      </c>
      <c r="B35" s="359" t="s">
        <v>1145</v>
      </c>
      <c r="C35" s="320">
        <v>1</v>
      </c>
      <c r="D35" s="320" t="s">
        <v>303</v>
      </c>
      <c r="E35" s="365"/>
      <c r="F35" s="320" t="s">
        <v>685</v>
      </c>
      <c r="G35" s="320" t="s">
        <v>376</v>
      </c>
      <c r="H35" s="365">
        <v>100000</v>
      </c>
      <c r="I35" s="320">
        <v>2</v>
      </c>
      <c r="J35" s="320" t="s">
        <v>240</v>
      </c>
      <c r="K35" s="320">
        <v>3</v>
      </c>
    </row>
    <row r="36" spans="1:11" ht="65.25" x14ac:dyDescent="0.5">
      <c r="A36" s="320">
        <v>27</v>
      </c>
      <c r="B36" s="359" t="s">
        <v>1146</v>
      </c>
      <c r="C36" s="320">
        <v>1</v>
      </c>
      <c r="D36" s="320" t="s">
        <v>303</v>
      </c>
      <c r="E36" s="365"/>
      <c r="F36" s="320" t="s">
        <v>685</v>
      </c>
      <c r="G36" s="320" t="s">
        <v>376</v>
      </c>
      <c r="H36" s="365">
        <v>550000</v>
      </c>
      <c r="I36" s="320">
        <v>2</v>
      </c>
      <c r="J36" s="320" t="s">
        <v>1147</v>
      </c>
      <c r="K36" s="320">
        <v>3</v>
      </c>
    </row>
    <row r="37" spans="1:11" ht="65.25" x14ac:dyDescent="0.5">
      <c r="A37" s="320">
        <v>28</v>
      </c>
      <c r="B37" s="359" t="s">
        <v>1148</v>
      </c>
      <c r="C37" s="320">
        <v>1</v>
      </c>
      <c r="D37" s="320" t="s">
        <v>303</v>
      </c>
      <c r="E37" s="365"/>
      <c r="F37" s="320" t="s">
        <v>685</v>
      </c>
      <c r="G37" s="320" t="s">
        <v>376</v>
      </c>
      <c r="H37" s="365">
        <v>900000</v>
      </c>
      <c r="I37" s="320">
        <v>2</v>
      </c>
      <c r="J37" s="320" t="s">
        <v>511</v>
      </c>
      <c r="K37" s="320">
        <v>3</v>
      </c>
    </row>
    <row r="38" spans="1:11" ht="43.5" x14ac:dyDescent="0.5">
      <c r="A38" s="320">
        <v>29</v>
      </c>
      <c r="B38" s="359" t="s">
        <v>1149</v>
      </c>
      <c r="C38" s="320">
        <v>1</v>
      </c>
      <c r="D38" s="320" t="s">
        <v>303</v>
      </c>
      <c r="E38" s="365"/>
      <c r="F38" s="320" t="s">
        <v>685</v>
      </c>
      <c r="G38" s="320" t="s">
        <v>376</v>
      </c>
      <c r="H38" s="365">
        <v>4000000</v>
      </c>
      <c r="I38" s="320">
        <v>2</v>
      </c>
      <c r="J38" s="320" t="s">
        <v>511</v>
      </c>
      <c r="K38" s="320">
        <v>3</v>
      </c>
    </row>
    <row r="39" spans="1:11" ht="43.5" x14ac:dyDescent="0.5">
      <c r="A39" s="320">
        <v>30</v>
      </c>
      <c r="B39" s="359" t="s">
        <v>1150</v>
      </c>
      <c r="C39" s="320">
        <v>1</v>
      </c>
      <c r="D39" s="320" t="s">
        <v>303</v>
      </c>
      <c r="E39" s="365"/>
      <c r="F39" s="320" t="s">
        <v>685</v>
      </c>
      <c r="G39" s="320" t="s">
        <v>376</v>
      </c>
      <c r="H39" s="365">
        <v>5000000</v>
      </c>
      <c r="I39" s="320">
        <v>2</v>
      </c>
      <c r="J39" s="320" t="s">
        <v>511</v>
      </c>
      <c r="K39" s="320">
        <v>3</v>
      </c>
    </row>
    <row r="40" spans="1:11" ht="43.5" x14ac:dyDescent="0.5">
      <c r="A40" s="320">
        <v>31</v>
      </c>
      <c r="B40" s="359" t="s">
        <v>1151</v>
      </c>
      <c r="C40" s="320">
        <v>1</v>
      </c>
      <c r="D40" s="320" t="s">
        <v>303</v>
      </c>
      <c r="E40" s="365"/>
      <c r="F40" s="320" t="s">
        <v>685</v>
      </c>
      <c r="G40" s="320" t="s">
        <v>376</v>
      </c>
      <c r="H40" s="365">
        <v>5000000</v>
      </c>
      <c r="I40" s="320">
        <v>2</v>
      </c>
      <c r="J40" s="320" t="s">
        <v>511</v>
      </c>
      <c r="K40" s="320">
        <v>3</v>
      </c>
    </row>
    <row r="41" spans="1:11" ht="43.5" x14ac:dyDescent="0.5">
      <c r="A41" s="320">
        <v>32</v>
      </c>
      <c r="B41" s="359" t="s">
        <v>1152</v>
      </c>
      <c r="C41" s="320">
        <v>1</v>
      </c>
      <c r="D41" s="320" t="s">
        <v>303</v>
      </c>
      <c r="E41" s="365"/>
      <c r="F41" s="320" t="s">
        <v>685</v>
      </c>
      <c r="G41" s="320" t="s">
        <v>376</v>
      </c>
      <c r="H41" s="365">
        <v>2800000</v>
      </c>
      <c r="I41" s="320">
        <v>2</v>
      </c>
      <c r="J41" s="320" t="s">
        <v>511</v>
      </c>
      <c r="K41" s="320">
        <v>3</v>
      </c>
    </row>
    <row r="42" spans="1:11" ht="65.25" x14ac:dyDescent="0.5">
      <c r="A42" s="320">
        <v>33</v>
      </c>
      <c r="B42" s="359" t="s">
        <v>1153</v>
      </c>
      <c r="C42" s="320">
        <v>1</v>
      </c>
      <c r="D42" s="320" t="s">
        <v>303</v>
      </c>
      <c r="E42" s="365"/>
      <c r="F42" s="320" t="s">
        <v>685</v>
      </c>
      <c r="G42" s="320" t="s">
        <v>376</v>
      </c>
      <c r="H42" s="365">
        <v>700000</v>
      </c>
      <c r="I42" s="320">
        <v>2</v>
      </c>
      <c r="J42" s="320" t="s">
        <v>511</v>
      </c>
      <c r="K42" s="320">
        <v>3</v>
      </c>
    </row>
    <row r="43" spans="1:11" ht="43.5" x14ac:dyDescent="0.5">
      <c r="A43" s="320">
        <v>34</v>
      </c>
      <c r="B43" s="359" t="s">
        <v>1154</v>
      </c>
      <c r="C43" s="320">
        <v>1</v>
      </c>
      <c r="D43" s="320" t="s">
        <v>303</v>
      </c>
      <c r="E43" s="365"/>
      <c r="F43" s="320" t="s">
        <v>685</v>
      </c>
      <c r="G43" s="320" t="s">
        <v>376</v>
      </c>
      <c r="H43" s="365">
        <v>1700000</v>
      </c>
      <c r="I43" s="320">
        <v>2</v>
      </c>
      <c r="J43" s="320" t="s">
        <v>1116</v>
      </c>
      <c r="K43" s="320">
        <v>3</v>
      </c>
    </row>
    <row r="44" spans="1:11" ht="65.25" x14ac:dyDescent="0.5">
      <c r="A44" s="320">
        <v>35</v>
      </c>
      <c r="B44" s="359" t="s">
        <v>1155</v>
      </c>
      <c r="C44" s="320">
        <v>1</v>
      </c>
      <c r="D44" s="320" t="s">
        <v>303</v>
      </c>
      <c r="E44" s="365"/>
      <c r="F44" s="320" t="s">
        <v>685</v>
      </c>
      <c r="G44" s="320" t="s">
        <v>376</v>
      </c>
      <c r="H44" s="365">
        <v>78500</v>
      </c>
      <c r="I44" s="320">
        <v>2</v>
      </c>
      <c r="J44" s="320" t="s">
        <v>511</v>
      </c>
      <c r="K44" s="320">
        <v>3</v>
      </c>
    </row>
    <row r="45" spans="1:11" ht="43.5" x14ac:dyDescent="0.5">
      <c r="A45" s="320">
        <v>36</v>
      </c>
      <c r="B45" s="359" t="s">
        <v>1156</v>
      </c>
      <c r="C45" s="320">
        <v>1</v>
      </c>
      <c r="D45" s="320" t="s">
        <v>303</v>
      </c>
      <c r="E45" s="365"/>
      <c r="F45" s="320" t="s">
        <v>685</v>
      </c>
      <c r="G45" s="320" t="s">
        <v>376</v>
      </c>
      <c r="H45" s="365">
        <v>31800</v>
      </c>
      <c r="I45" s="320">
        <v>2</v>
      </c>
      <c r="J45" s="320" t="s">
        <v>511</v>
      </c>
      <c r="K45" s="320">
        <v>3</v>
      </c>
    </row>
    <row r="46" spans="1:11" ht="43.5" x14ac:dyDescent="0.5">
      <c r="A46" s="320">
        <v>37</v>
      </c>
      <c r="B46" s="359" t="s">
        <v>1157</v>
      </c>
      <c r="C46" s="320">
        <v>1</v>
      </c>
      <c r="D46" s="320" t="s">
        <v>303</v>
      </c>
      <c r="E46" s="365"/>
      <c r="F46" s="320" t="s">
        <v>685</v>
      </c>
      <c r="G46" s="320" t="s">
        <v>376</v>
      </c>
      <c r="H46" s="365">
        <v>2500000</v>
      </c>
      <c r="I46" s="320">
        <v>2</v>
      </c>
      <c r="J46" s="320" t="s">
        <v>511</v>
      </c>
      <c r="K46" s="320">
        <v>3</v>
      </c>
    </row>
    <row r="47" spans="1:11" ht="65.25" x14ac:dyDescent="0.5">
      <c r="A47" s="320">
        <v>38</v>
      </c>
      <c r="B47" s="359" t="s">
        <v>1158</v>
      </c>
      <c r="C47" s="320">
        <v>1</v>
      </c>
      <c r="D47" s="320" t="s">
        <v>303</v>
      </c>
      <c r="E47" s="365"/>
      <c r="F47" s="320" t="s">
        <v>727</v>
      </c>
      <c r="G47" s="320" t="s">
        <v>362</v>
      </c>
      <c r="H47" s="365">
        <v>97500</v>
      </c>
      <c r="I47" s="320">
        <v>2</v>
      </c>
      <c r="J47" s="320" t="s">
        <v>511</v>
      </c>
      <c r="K47" s="320">
        <v>3</v>
      </c>
    </row>
    <row r="48" spans="1:11" ht="65.25" x14ac:dyDescent="0.5">
      <c r="A48" s="320">
        <v>39</v>
      </c>
      <c r="B48" s="359" t="s">
        <v>1159</v>
      </c>
      <c r="C48" s="320">
        <v>1</v>
      </c>
      <c r="D48" s="320" t="s">
        <v>303</v>
      </c>
      <c r="E48" s="365"/>
      <c r="F48" s="320" t="s">
        <v>727</v>
      </c>
      <c r="G48" s="320" t="s">
        <v>362</v>
      </c>
      <c r="H48" s="365">
        <v>1103200</v>
      </c>
      <c r="I48" s="320">
        <v>2</v>
      </c>
      <c r="J48" s="320" t="s">
        <v>511</v>
      </c>
      <c r="K48" s="320">
        <v>3</v>
      </c>
    </row>
    <row r="49" spans="1:11" ht="65.25" x14ac:dyDescent="0.5">
      <c r="A49" s="320">
        <v>40</v>
      </c>
      <c r="B49" s="359" t="s">
        <v>1160</v>
      </c>
      <c r="C49" s="320">
        <v>1</v>
      </c>
      <c r="D49" s="320" t="s">
        <v>303</v>
      </c>
      <c r="E49" s="365"/>
      <c r="F49" s="320" t="s">
        <v>1161</v>
      </c>
      <c r="G49" s="320" t="s">
        <v>362</v>
      </c>
      <c r="H49" s="365">
        <v>3000000</v>
      </c>
      <c r="I49" s="320">
        <v>2</v>
      </c>
      <c r="J49" s="320" t="s">
        <v>1116</v>
      </c>
      <c r="K49" s="320">
        <v>3</v>
      </c>
    </row>
    <row r="50" spans="1:11" ht="43.5" x14ac:dyDescent="0.5">
      <c r="A50" s="320">
        <v>41</v>
      </c>
      <c r="B50" s="359" t="s">
        <v>1162</v>
      </c>
      <c r="C50" s="320">
        <v>1</v>
      </c>
      <c r="D50" s="320" t="s">
        <v>303</v>
      </c>
      <c r="E50" s="365"/>
      <c r="F50" s="320" t="s">
        <v>1161</v>
      </c>
      <c r="G50" s="320" t="s">
        <v>362</v>
      </c>
      <c r="H50" s="365">
        <v>800000</v>
      </c>
      <c r="I50" s="320">
        <v>2</v>
      </c>
      <c r="J50" s="320" t="s">
        <v>1116</v>
      </c>
      <c r="K50" s="320">
        <v>3</v>
      </c>
    </row>
    <row r="51" spans="1:11" ht="65.25" x14ac:dyDescent="0.5">
      <c r="A51" s="320">
        <v>42</v>
      </c>
      <c r="B51" s="359" t="s">
        <v>1163</v>
      </c>
      <c r="C51" s="320">
        <v>1</v>
      </c>
      <c r="D51" s="320" t="s">
        <v>303</v>
      </c>
      <c r="E51" s="365"/>
      <c r="F51" s="320" t="s">
        <v>1161</v>
      </c>
      <c r="G51" s="320" t="s">
        <v>362</v>
      </c>
      <c r="H51" s="365">
        <v>30700</v>
      </c>
      <c r="I51" s="320">
        <v>2</v>
      </c>
      <c r="J51" s="320" t="s">
        <v>511</v>
      </c>
      <c r="K51" s="320">
        <v>3</v>
      </c>
    </row>
    <row r="52" spans="1:11" ht="65.25" x14ac:dyDescent="0.5">
      <c r="A52" s="320">
        <v>43</v>
      </c>
      <c r="B52" s="359" t="s">
        <v>1164</v>
      </c>
      <c r="C52" s="320">
        <v>1</v>
      </c>
      <c r="D52" s="320" t="s">
        <v>303</v>
      </c>
      <c r="E52" s="365"/>
      <c r="F52" s="320" t="s">
        <v>1161</v>
      </c>
      <c r="G52" s="320" t="s">
        <v>362</v>
      </c>
      <c r="H52" s="365">
        <v>242100</v>
      </c>
      <c r="I52" s="320">
        <v>2</v>
      </c>
      <c r="J52" s="320" t="s">
        <v>511</v>
      </c>
      <c r="K52" s="320">
        <v>3</v>
      </c>
    </row>
    <row r="53" spans="1:11" ht="43.5" x14ac:dyDescent="0.5">
      <c r="A53" s="320">
        <v>44</v>
      </c>
      <c r="B53" s="359" t="s">
        <v>1165</v>
      </c>
      <c r="C53" s="320">
        <v>1</v>
      </c>
      <c r="D53" s="320" t="s">
        <v>303</v>
      </c>
      <c r="E53" s="365"/>
      <c r="F53" s="320" t="s">
        <v>1161</v>
      </c>
      <c r="G53" s="320" t="s">
        <v>362</v>
      </c>
      <c r="H53" s="365">
        <v>89100</v>
      </c>
      <c r="I53" s="320">
        <v>2</v>
      </c>
      <c r="J53" s="320" t="s">
        <v>511</v>
      </c>
      <c r="K53" s="320">
        <v>3</v>
      </c>
    </row>
    <row r="54" spans="1:11" ht="43.5" x14ac:dyDescent="0.5">
      <c r="A54" s="320">
        <v>45</v>
      </c>
      <c r="B54" s="359" t="s">
        <v>1166</v>
      </c>
      <c r="C54" s="320">
        <v>1</v>
      </c>
      <c r="D54" s="320" t="s">
        <v>303</v>
      </c>
      <c r="E54" s="365"/>
      <c r="F54" s="320" t="s">
        <v>1118</v>
      </c>
      <c r="G54" s="320" t="s">
        <v>412</v>
      </c>
      <c r="H54" s="365">
        <v>394600</v>
      </c>
      <c r="I54" s="320">
        <v>2</v>
      </c>
      <c r="J54" s="320" t="s">
        <v>511</v>
      </c>
      <c r="K54" s="320">
        <v>3</v>
      </c>
    </row>
    <row r="55" spans="1:11" ht="65.25" x14ac:dyDescent="0.5">
      <c r="A55" s="320">
        <v>46</v>
      </c>
      <c r="B55" s="359" t="s">
        <v>1167</v>
      </c>
      <c r="C55" s="320">
        <v>1</v>
      </c>
      <c r="D55" s="320" t="s">
        <v>303</v>
      </c>
      <c r="E55" s="365"/>
      <c r="F55" s="320" t="s">
        <v>412</v>
      </c>
      <c r="G55" s="320" t="s">
        <v>412</v>
      </c>
      <c r="H55" s="365">
        <v>2000000</v>
      </c>
      <c r="I55" s="320">
        <v>2</v>
      </c>
      <c r="J55" s="320" t="s">
        <v>1124</v>
      </c>
      <c r="K55" s="320">
        <v>3</v>
      </c>
    </row>
    <row r="56" spans="1:11" ht="43.5" x14ac:dyDescent="0.5">
      <c r="A56" s="320">
        <v>47</v>
      </c>
      <c r="B56" s="359" t="s">
        <v>1168</v>
      </c>
      <c r="C56" s="320">
        <v>1</v>
      </c>
      <c r="D56" s="320" t="s">
        <v>303</v>
      </c>
      <c r="E56" s="365"/>
      <c r="F56" s="320" t="s">
        <v>412</v>
      </c>
      <c r="G56" s="320" t="s">
        <v>412</v>
      </c>
      <c r="H56" s="365">
        <v>100900</v>
      </c>
      <c r="I56" s="320">
        <v>2</v>
      </c>
      <c r="J56" s="320" t="s">
        <v>511</v>
      </c>
      <c r="K56" s="320">
        <v>3</v>
      </c>
    </row>
    <row r="57" spans="1:11" ht="65.25" x14ac:dyDescent="0.5">
      <c r="A57" s="320">
        <v>48</v>
      </c>
      <c r="B57" s="359" t="s">
        <v>1169</v>
      </c>
      <c r="C57" s="320">
        <v>1</v>
      </c>
      <c r="D57" s="320" t="s">
        <v>303</v>
      </c>
      <c r="E57" s="365"/>
      <c r="F57" s="320" t="s">
        <v>412</v>
      </c>
      <c r="G57" s="320" t="s">
        <v>412</v>
      </c>
      <c r="H57" s="365">
        <v>58900</v>
      </c>
      <c r="I57" s="320">
        <v>2</v>
      </c>
      <c r="J57" s="320" t="s">
        <v>511</v>
      </c>
      <c r="K57" s="320">
        <v>3</v>
      </c>
    </row>
    <row r="58" spans="1:11" ht="65.25" x14ac:dyDescent="0.5">
      <c r="A58" s="320">
        <v>49</v>
      </c>
      <c r="B58" s="359" t="s">
        <v>1170</v>
      </c>
      <c r="C58" s="320">
        <v>1</v>
      </c>
      <c r="D58" s="320" t="s">
        <v>303</v>
      </c>
      <c r="E58" s="365"/>
      <c r="F58" s="320" t="s">
        <v>412</v>
      </c>
      <c r="G58" s="320" t="s">
        <v>412</v>
      </c>
      <c r="H58" s="365">
        <v>105600</v>
      </c>
      <c r="I58" s="320">
        <v>2</v>
      </c>
      <c r="J58" s="320" t="s">
        <v>511</v>
      </c>
      <c r="K58" s="320">
        <v>3</v>
      </c>
    </row>
    <row r="59" spans="1:11" ht="65.25" x14ac:dyDescent="0.5">
      <c r="A59" s="320">
        <v>50</v>
      </c>
      <c r="B59" s="359" t="s">
        <v>1171</v>
      </c>
      <c r="C59" s="320">
        <v>1</v>
      </c>
      <c r="D59" s="320" t="s">
        <v>303</v>
      </c>
      <c r="E59" s="365"/>
      <c r="F59" s="320" t="s">
        <v>412</v>
      </c>
      <c r="G59" s="320" t="s">
        <v>412</v>
      </c>
      <c r="H59" s="365">
        <v>292800</v>
      </c>
      <c r="I59" s="320">
        <v>2</v>
      </c>
      <c r="J59" s="320" t="s">
        <v>511</v>
      </c>
      <c r="K59" s="320">
        <v>3</v>
      </c>
    </row>
    <row r="60" spans="1:11" ht="43.5" x14ac:dyDescent="0.5">
      <c r="A60" s="320">
        <v>51</v>
      </c>
      <c r="B60" s="359" t="s">
        <v>1172</v>
      </c>
      <c r="C60" s="320">
        <v>1</v>
      </c>
      <c r="D60" s="320" t="s">
        <v>303</v>
      </c>
      <c r="E60" s="365"/>
      <c r="F60" s="320" t="s">
        <v>658</v>
      </c>
      <c r="G60" s="320" t="s">
        <v>121</v>
      </c>
      <c r="H60" s="365">
        <v>2467200</v>
      </c>
      <c r="I60" s="320">
        <v>2</v>
      </c>
      <c r="J60" s="320" t="s">
        <v>511</v>
      </c>
      <c r="K60" s="320">
        <v>3</v>
      </c>
    </row>
    <row r="61" spans="1:11" ht="65.25" x14ac:dyDescent="0.5">
      <c r="A61" s="320">
        <v>52</v>
      </c>
      <c r="B61" s="359" t="s">
        <v>1173</v>
      </c>
      <c r="C61" s="320">
        <v>1</v>
      </c>
      <c r="D61" s="320" t="s">
        <v>303</v>
      </c>
      <c r="E61" s="365"/>
      <c r="F61" s="320" t="s">
        <v>120</v>
      </c>
      <c r="G61" s="320" t="s">
        <v>121</v>
      </c>
      <c r="H61" s="365">
        <v>1000000</v>
      </c>
      <c r="I61" s="320">
        <v>2</v>
      </c>
      <c r="J61" s="320" t="s">
        <v>511</v>
      </c>
      <c r="K61" s="320">
        <v>3</v>
      </c>
    </row>
    <row r="62" spans="1:11" ht="65.25" x14ac:dyDescent="0.5">
      <c r="A62" s="320">
        <v>53</v>
      </c>
      <c r="B62" s="359" t="s">
        <v>1174</v>
      </c>
      <c r="C62" s="320">
        <v>1</v>
      </c>
      <c r="D62" s="320" t="s">
        <v>303</v>
      </c>
      <c r="E62" s="365"/>
      <c r="F62" s="320"/>
      <c r="G62" s="320"/>
      <c r="H62" s="365">
        <v>344800</v>
      </c>
      <c r="I62" s="320">
        <v>2</v>
      </c>
      <c r="J62" s="320" t="s">
        <v>1116</v>
      </c>
      <c r="K62" s="320">
        <v>3</v>
      </c>
    </row>
    <row r="63" spans="1:11" ht="43.5" x14ac:dyDescent="0.5">
      <c r="A63" s="320">
        <v>54</v>
      </c>
      <c r="B63" s="359" t="s">
        <v>1175</v>
      </c>
      <c r="C63" s="320">
        <v>1</v>
      </c>
      <c r="D63" s="320" t="s">
        <v>303</v>
      </c>
      <c r="E63" s="365"/>
      <c r="F63" s="320" t="s">
        <v>120</v>
      </c>
      <c r="G63" s="320" t="s">
        <v>121</v>
      </c>
      <c r="H63" s="365">
        <v>280400</v>
      </c>
      <c r="I63" s="320">
        <v>2</v>
      </c>
      <c r="J63" s="320" t="s">
        <v>511</v>
      </c>
      <c r="K63" s="320">
        <v>3</v>
      </c>
    </row>
    <row r="64" spans="1:11" ht="65.25" x14ac:dyDescent="0.5">
      <c r="A64" s="320">
        <v>55</v>
      </c>
      <c r="B64" s="359" t="s">
        <v>1176</v>
      </c>
      <c r="C64" s="320">
        <v>1</v>
      </c>
      <c r="D64" s="320" t="s">
        <v>303</v>
      </c>
      <c r="E64" s="365"/>
      <c r="F64" s="320" t="s">
        <v>120</v>
      </c>
      <c r="G64" s="320" t="s">
        <v>121</v>
      </c>
      <c r="H64" s="365">
        <v>1460000</v>
      </c>
      <c r="I64" s="320">
        <v>2</v>
      </c>
      <c r="J64" s="320" t="s">
        <v>511</v>
      </c>
      <c r="K64" s="320">
        <v>3</v>
      </c>
    </row>
    <row r="65" spans="1:11" ht="43.5" x14ac:dyDescent="0.5">
      <c r="A65" s="320">
        <v>56</v>
      </c>
      <c r="B65" s="359" t="s">
        <v>1177</v>
      </c>
      <c r="C65" s="320">
        <v>1</v>
      </c>
      <c r="D65" s="320" t="s">
        <v>303</v>
      </c>
      <c r="E65" s="365"/>
      <c r="F65" s="320" t="s">
        <v>120</v>
      </c>
      <c r="G65" s="320" t="s">
        <v>121</v>
      </c>
      <c r="H65" s="365">
        <v>43900</v>
      </c>
      <c r="I65" s="320">
        <v>2</v>
      </c>
      <c r="J65" s="320" t="s">
        <v>511</v>
      </c>
      <c r="K65" s="320">
        <v>3</v>
      </c>
    </row>
    <row r="66" spans="1:11" ht="65.25" x14ac:dyDescent="0.5">
      <c r="A66" s="320">
        <v>57</v>
      </c>
      <c r="B66" s="359" t="s">
        <v>1178</v>
      </c>
      <c r="C66" s="320">
        <v>1</v>
      </c>
      <c r="D66" s="320" t="s">
        <v>303</v>
      </c>
      <c r="E66" s="365"/>
      <c r="F66" s="320" t="s">
        <v>120</v>
      </c>
      <c r="G66" s="320" t="s">
        <v>121</v>
      </c>
      <c r="H66" s="365">
        <v>290600</v>
      </c>
      <c r="I66" s="320">
        <v>2</v>
      </c>
      <c r="J66" s="320" t="s">
        <v>511</v>
      </c>
      <c r="K66" s="320">
        <v>3</v>
      </c>
    </row>
    <row r="67" spans="1:11" ht="43.5" x14ac:dyDescent="0.5">
      <c r="A67" s="320">
        <v>58</v>
      </c>
      <c r="B67" s="359" t="s">
        <v>1179</v>
      </c>
      <c r="C67" s="320">
        <v>1</v>
      </c>
      <c r="D67" s="320" t="s">
        <v>303</v>
      </c>
      <c r="E67" s="365"/>
      <c r="F67" s="320" t="s">
        <v>120</v>
      </c>
      <c r="G67" s="320" t="s">
        <v>121</v>
      </c>
      <c r="H67" s="365">
        <v>46600</v>
      </c>
      <c r="I67" s="320">
        <v>2</v>
      </c>
      <c r="J67" s="320" t="s">
        <v>511</v>
      </c>
      <c r="K67" s="320">
        <v>3</v>
      </c>
    </row>
    <row r="68" spans="1:11" ht="43.5" x14ac:dyDescent="0.5">
      <c r="A68" s="320">
        <v>59</v>
      </c>
      <c r="B68" s="359" t="s">
        <v>1180</v>
      </c>
      <c r="C68" s="320">
        <v>1</v>
      </c>
      <c r="D68" s="320" t="s">
        <v>303</v>
      </c>
      <c r="E68" s="365"/>
      <c r="F68" s="320" t="s">
        <v>1181</v>
      </c>
      <c r="G68" s="320" t="s">
        <v>84</v>
      </c>
      <c r="H68" s="365">
        <v>200000</v>
      </c>
      <c r="I68" s="320">
        <v>2</v>
      </c>
      <c r="J68" s="320" t="s">
        <v>1116</v>
      </c>
      <c r="K68" s="320">
        <v>3</v>
      </c>
    </row>
    <row r="69" spans="1:11" ht="65.25" x14ac:dyDescent="0.5">
      <c r="A69" s="320">
        <v>60</v>
      </c>
      <c r="B69" s="359" t="s">
        <v>1182</v>
      </c>
      <c r="C69" s="320">
        <v>1</v>
      </c>
      <c r="D69" s="320" t="s">
        <v>303</v>
      </c>
      <c r="E69" s="365"/>
      <c r="F69" s="320" t="s">
        <v>84</v>
      </c>
      <c r="G69" s="320" t="s">
        <v>84</v>
      </c>
      <c r="H69" s="365">
        <v>1000000</v>
      </c>
      <c r="I69" s="320">
        <v>2</v>
      </c>
      <c r="J69" s="320" t="s">
        <v>511</v>
      </c>
      <c r="K69" s="320">
        <v>3</v>
      </c>
    </row>
    <row r="70" spans="1:11" ht="65.25" x14ac:dyDescent="0.5">
      <c r="A70" s="320">
        <v>61</v>
      </c>
      <c r="B70" s="359" t="s">
        <v>1183</v>
      </c>
      <c r="C70" s="320">
        <v>1</v>
      </c>
      <c r="D70" s="320" t="s">
        <v>303</v>
      </c>
      <c r="E70" s="365"/>
      <c r="F70" s="320" t="s">
        <v>84</v>
      </c>
      <c r="G70" s="320" t="s">
        <v>84</v>
      </c>
      <c r="H70" s="365">
        <v>2500000</v>
      </c>
      <c r="I70" s="320">
        <v>2</v>
      </c>
      <c r="J70" s="320" t="s">
        <v>511</v>
      </c>
      <c r="K70" s="320">
        <v>3</v>
      </c>
    </row>
    <row r="71" spans="1:11" ht="65.25" x14ac:dyDescent="0.5">
      <c r="A71" s="320">
        <v>62</v>
      </c>
      <c r="B71" s="359" t="s">
        <v>1184</v>
      </c>
      <c r="C71" s="320">
        <v>1</v>
      </c>
      <c r="D71" s="320" t="s">
        <v>303</v>
      </c>
      <c r="E71" s="365"/>
      <c r="F71" s="320" t="s">
        <v>84</v>
      </c>
      <c r="G71" s="320" t="s">
        <v>84</v>
      </c>
      <c r="H71" s="365">
        <v>1800000</v>
      </c>
      <c r="I71" s="320">
        <v>2</v>
      </c>
      <c r="J71" s="320" t="s">
        <v>511</v>
      </c>
      <c r="K71" s="320">
        <v>3</v>
      </c>
    </row>
    <row r="72" spans="1:11" ht="43.5" x14ac:dyDescent="0.5">
      <c r="A72" s="320">
        <v>63</v>
      </c>
      <c r="B72" s="359" t="s">
        <v>1185</v>
      </c>
      <c r="C72" s="320">
        <v>1</v>
      </c>
      <c r="D72" s="320" t="s">
        <v>303</v>
      </c>
      <c r="E72" s="365"/>
      <c r="F72" s="320" t="s">
        <v>84</v>
      </c>
      <c r="G72" s="320" t="s">
        <v>84</v>
      </c>
      <c r="H72" s="365">
        <v>24300</v>
      </c>
      <c r="I72" s="320">
        <v>2</v>
      </c>
      <c r="J72" s="320" t="s">
        <v>511</v>
      </c>
      <c r="K72" s="320">
        <v>3</v>
      </c>
    </row>
    <row r="73" spans="1:11" ht="43.5" x14ac:dyDescent="0.5">
      <c r="A73" s="320">
        <v>64</v>
      </c>
      <c r="B73" s="359" t="s">
        <v>1186</v>
      </c>
      <c r="C73" s="320">
        <v>1</v>
      </c>
      <c r="D73" s="320" t="s">
        <v>303</v>
      </c>
      <c r="E73" s="365"/>
      <c r="F73" s="320" t="s">
        <v>84</v>
      </c>
      <c r="G73" s="320" t="s">
        <v>84</v>
      </c>
      <c r="H73" s="365">
        <v>171000</v>
      </c>
      <c r="I73" s="320">
        <v>2</v>
      </c>
      <c r="J73" s="320" t="s">
        <v>511</v>
      </c>
      <c r="K73" s="320">
        <v>3</v>
      </c>
    </row>
    <row r="74" spans="1:11" ht="43.5" x14ac:dyDescent="0.5">
      <c r="A74" s="320">
        <v>65</v>
      </c>
      <c r="B74" s="359" t="s">
        <v>1187</v>
      </c>
      <c r="C74" s="320">
        <v>1</v>
      </c>
      <c r="D74" s="320" t="s">
        <v>303</v>
      </c>
      <c r="E74" s="365"/>
      <c r="F74" s="320" t="s">
        <v>84</v>
      </c>
      <c r="G74" s="320" t="s">
        <v>84</v>
      </c>
      <c r="H74" s="365">
        <v>95300</v>
      </c>
      <c r="I74" s="320">
        <v>2</v>
      </c>
      <c r="J74" s="320" t="s">
        <v>511</v>
      </c>
      <c r="K74" s="320">
        <v>3</v>
      </c>
    </row>
    <row r="75" spans="1:11" ht="43.5" x14ac:dyDescent="0.5">
      <c r="A75" s="320">
        <v>66</v>
      </c>
      <c r="B75" s="359" t="s">
        <v>1188</v>
      </c>
      <c r="C75" s="320">
        <v>1</v>
      </c>
      <c r="D75" s="320" t="s">
        <v>303</v>
      </c>
      <c r="E75" s="365"/>
      <c r="F75" s="320" t="s">
        <v>412</v>
      </c>
      <c r="G75" s="320" t="s">
        <v>412</v>
      </c>
      <c r="H75" s="365">
        <v>80000000</v>
      </c>
      <c r="I75" s="320">
        <v>2</v>
      </c>
      <c r="J75" s="320" t="s">
        <v>511</v>
      </c>
      <c r="K75" s="320">
        <v>3</v>
      </c>
    </row>
    <row r="76" spans="1:11" x14ac:dyDescent="0.5">
      <c r="A76" s="354" t="s">
        <v>504</v>
      </c>
      <c r="B76" s="424" t="s">
        <v>944</v>
      </c>
      <c r="C76" s="320">
        <f>SUM(C10:C75)</f>
        <v>66</v>
      </c>
      <c r="D76" s="320" t="s">
        <v>303</v>
      </c>
      <c r="E76" s="359"/>
      <c r="F76" s="359"/>
      <c r="G76" s="359"/>
      <c r="H76" s="326">
        <f>SUM(H10:H75)</f>
        <v>258987100</v>
      </c>
      <c r="I76" s="359"/>
      <c r="J76" s="359"/>
      <c r="K76" s="359"/>
    </row>
  </sheetData>
  <mergeCells count="13">
    <mergeCell ref="E5:E7"/>
    <mergeCell ref="F5:F7"/>
    <mergeCell ref="G5:G7"/>
    <mergeCell ref="A1:K1"/>
    <mergeCell ref="A2:K2"/>
    <mergeCell ref="A3:K3"/>
    <mergeCell ref="A4:A7"/>
    <mergeCell ref="B4:B7"/>
    <mergeCell ref="C4:D4"/>
    <mergeCell ref="E4:G4"/>
    <mergeCell ref="K4:K7"/>
    <mergeCell ref="C5:C7"/>
    <mergeCell ref="D5:D7"/>
  </mergeCells>
  <pageMargins left="0.70866141732283472" right="0.70866141732283472" top="0.74803149606299213" bottom="0.74803149606299213" header="0.31496062992125984" footer="0.31496062992125984"/>
  <pageSetup paperSize="9" scale="89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19</vt:i4>
      </vt:variant>
      <vt:variant>
        <vt:lpstr>ช่วงที่มีชื่อ</vt:lpstr>
      </vt:variant>
      <vt:variant>
        <vt:i4>38</vt:i4>
      </vt:variant>
    </vt:vector>
  </HeadingPairs>
  <TitlesOfParts>
    <vt:vector size="57" baseType="lpstr">
      <vt:lpstr>สรุปงบ</vt:lpstr>
      <vt:lpstr>สนง.เกษตรและสหกรณ์จ.กระบี่</vt:lpstr>
      <vt:lpstr>สนง.เกษตรจ.กระบี่</vt:lpstr>
      <vt:lpstr>การยางแห่งประเทศไทยจ.กระบี่</vt:lpstr>
      <vt:lpstr>สนง.ตรวจบัญชีสหกรณ์จ.กระบี่</vt:lpstr>
      <vt:lpstr>สนง.ปศุสัตว์จ.กระบี่</vt:lpstr>
      <vt:lpstr>สถานีพัฒนาที่ดินกระบี่</vt:lpstr>
      <vt:lpstr>ศ.วิจัยฯ สัตว์น้ำชายฝั่งกระบี่</vt:lpstr>
      <vt:lpstr>ศ.วิจัยฯ พันธุ์สัตว์กระบี่</vt:lpstr>
      <vt:lpstr>ศ.วิจัยข้าวกระบี่</vt:lpstr>
      <vt:lpstr>ศ.วิจัยปาล์มน้ำมันกระบี่</vt:lpstr>
      <vt:lpstr>ศ.วิจัยและพัฒนาการเกษตรกระบี่</vt:lpstr>
      <vt:lpstr>ศ.ป้องกันฯ ประมงทะเลกระบี่</vt:lpstr>
      <vt:lpstr>ศ.ศึกษาฯ พันธุ์ปูฯ จ.กระบี่</vt:lpstr>
      <vt:lpstr>สนง.การปฏิรูปที่ดินจ.กระบี่</vt:lpstr>
      <vt:lpstr>สนง.สหกรณ์จ.กระบี่</vt:lpstr>
      <vt:lpstr>ศ.ส่งเสริมฯ การเกษตรจ.กระบี่</vt:lpstr>
      <vt:lpstr>สนง.ประมงจ.กระบี่</vt:lpstr>
      <vt:lpstr>โครงการชลประทานกระบี่</vt:lpstr>
      <vt:lpstr>การยางแห่งประเทศไทยจ.กระบี่!Print_Area</vt:lpstr>
      <vt:lpstr>โครงการชลประทานกระบี่!Print_Area</vt:lpstr>
      <vt:lpstr>'ศ.ป้องกันฯ ประมงทะเลกระบี่'!Print_Area</vt:lpstr>
      <vt:lpstr>ศ.วิจัยข้าวกระบี่!Print_Area</vt:lpstr>
      <vt:lpstr>ศ.วิจัยปาล์มน้ำมันกระบี่!Print_Area</vt:lpstr>
      <vt:lpstr>ศ.วิจัยและพัฒนาการเกษตรกระบี่!Print_Area</vt:lpstr>
      <vt:lpstr>'ศ.วิจัยฯ พันธุ์สัตว์กระบี่'!Print_Area</vt:lpstr>
      <vt:lpstr>'ศ.วิจัยฯ สัตว์น้ำชายฝั่งกระบี่'!Print_Area</vt:lpstr>
      <vt:lpstr>'ศ.ศึกษาฯ พันธุ์ปูฯ จ.กระบี่'!Print_Area</vt:lpstr>
      <vt:lpstr>'ศ.ส่งเสริมฯ การเกษตรจ.กระบี่'!Print_Area</vt:lpstr>
      <vt:lpstr>สถานีพัฒนาที่ดินกระบี่!Print_Area</vt:lpstr>
      <vt:lpstr>สนง.การปฏิรูปที่ดินจ.กระบี่!Print_Area</vt:lpstr>
      <vt:lpstr>สนง.เกษตรจ.กระบี่!Print_Area</vt:lpstr>
      <vt:lpstr>สนง.เกษตรและสหกรณ์จ.กระบี่!Print_Area</vt:lpstr>
      <vt:lpstr>สนง.ตรวจบัญชีสหกรณ์จ.กระบี่!Print_Area</vt:lpstr>
      <vt:lpstr>สนง.ประมงจ.กระบี่!Print_Area</vt:lpstr>
      <vt:lpstr>สนง.ปศุสัตว์จ.กระบี่!Print_Area</vt:lpstr>
      <vt:lpstr>สนง.สหกรณ์จ.กระบี่!Print_Area</vt:lpstr>
      <vt:lpstr>สรุปงบ!Print_Area</vt:lpstr>
      <vt:lpstr>การยางแห่งประเทศไทยจ.กระบี่!Print_Titles</vt:lpstr>
      <vt:lpstr>โครงการชลประทานกระบี่!Print_Titles</vt:lpstr>
      <vt:lpstr>'ศ.ป้องกันฯ ประมงทะเลกระบี่'!Print_Titles</vt:lpstr>
      <vt:lpstr>ศ.วิจัยข้าวกระบี่!Print_Titles</vt:lpstr>
      <vt:lpstr>ศ.วิจัยปาล์มน้ำมันกระบี่!Print_Titles</vt:lpstr>
      <vt:lpstr>ศ.วิจัยและพัฒนาการเกษตรกระบี่!Print_Titles</vt:lpstr>
      <vt:lpstr>'ศ.วิจัยฯ พันธุ์สัตว์กระบี่'!Print_Titles</vt:lpstr>
      <vt:lpstr>'ศ.วิจัยฯ สัตว์น้ำชายฝั่งกระบี่'!Print_Titles</vt:lpstr>
      <vt:lpstr>'ศ.ศึกษาฯ พันธุ์ปูฯ จ.กระบี่'!Print_Titles</vt:lpstr>
      <vt:lpstr>'ศ.ส่งเสริมฯ การเกษตรจ.กระบี่'!Print_Titles</vt:lpstr>
      <vt:lpstr>สถานีพัฒนาที่ดินกระบี่!Print_Titles</vt:lpstr>
      <vt:lpstr>สนง.การปฏิรูปที่ดินจ.กระบี่!Print_Titles</vt:lpstr>
      <vt:lpstr>สนง.เกษตรจ.กระบี่!Print_Titles</vt:lpstr>
      <vt:lpstr>สนง.เกษตรและสหกรณ์จ.กระบี่!Print_Titles</vt:lpstr>
      <vt:lpstr>สนง.ตรวจบัญชีสหกรณ์จ.กระบี่!Print_Titles</vt:lpstr>
      <vt:lpstr>สนง.ประมงจ.กระบี่!Print_Titles</vt:lpstr>
      <vt:lpstr>สนง.ปศุสัตว์จ.กระบี่!Print_Titles</vt:lpstr>
      <vt:lpstr>สนง.สหกรณ์จ.กระบี่!Print_Titles</vt:lpstr>
      <vt:lpstr>สรุปงบ!Print_Titles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2023-01-06T04:29:52Z</cp:lastPrinted>
  <dcterms:created xsi:type="dcterms:W3CDTF">2023-01-04T07:41:56Z</dcterms:created>
  <dcterms:modified xsi:type="dcterms:W3CDTF">2023-01-23T04:41:53Z</dcterms:modified>
</cp:coreProperties>
</file>