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สารสนเทศ\ศูนย์ข้อมูลข่าวสารของทางราชการฯ\"/>
    </mc:Choice>
  </mc:AlternateContent>
  <xr:revisionPtr revIDLastSave="0" documentId="13_ncr:1_{09639D42-7656-492D-B7EA-C01057541DE3}" xr6:coauthVersionLast="40" xr6:coauthVersionMax="47" xr10:uidLastSave="{00000000-0000-0000-0000-000000000000}"/>
  <bookViews>
    <workbookView xWindow="-105" yWindow="-105" windowWidth="23250" windowHeight="12450" xr2:uid="{9F7AF36E-7CF9-477A-B432-4E3AACF0D4BC}"/>
  </bookViews>
  <sheets>
    <sheet name="ผล" sheetId="1" r:id="rId1"/>
    <sheet name="สนง.เกษตรและสหกรณ์" sheetId="2" r:id="rId2"/>
    <sheet name="โครงการชลประทาน" sheetId="3" r:id="rId3"/>
    <sheet name="ตรวจบัญชีสหกรณ์" sheetId="4" r:id="rId4"/>
    <sheet name="สำนักงานประมง" sheetId="5" r:id="rId5"/>
    <sheet name="ศพช กระบี่" sheetId="6" r:id="rId6"/>
    <sheet name="ศปท กระบี่" sheetId="7" r:id="rId7"/>
    <sheet name="ศ ศึกษาการพัฒนาพันธุ์ปูฯ" sheetId="8" r:id="rId8"/>
    <sheet name="สำนักงานปศุสัตว์" sheetId="9" r:id="rId9"/>
    <sheet name="ศูนย์วิจัยและบำรุงพันธุ์สัตว์" sheetId="10" r:id="rId10"/>
    <sheet name="สถานีพัฒนาที่ดินกระบี่" sheetId="11" r:id="rId11"/>
    <sheet name="ด่านตรวจพืชกระบี่" sheetId="12" r:id="rId12"/>
    <sheet name="ศวพ." sheetId="13" r:id="rId13"/>
    <sheet name="ศวป." sheetId="14" r:id="rId14"/>
    <sheet name="สำนักงานเกษตรจังหวัด" sheetId="15" r:id="rId15"/>
    <sheet name="ศ พืชสวน" sheetId="16" r:id="rId16"/>
    <sheet name="สำนักงานสหกรณ์" sheetId="17" r:id="rId17"/>
    <sheet name="สปก" sheetId="18" r:id="rId18"/>
    <sheet name="กยท" sheetId="19" r:id="rId19"/>
    <sheet name="ศูนย์วิจัยข้าว" sheetId="20" r:id="rId20"/>
  </sheets>
  <definedNames>
    <definedName name="_xlnm.Print_Area" localSheetId="0">ผล!$A$3:$U$85</definedName>
    <definedName name="_xlnm.Print_Titles" localSheetId="0">ผล!$3:$5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0" l="1"/>
  <c r="H8" i="19"/>
  <c r="H8" i="18"/>
  <c r="H8" i="17"/>
  <c r="H25" i="17"/>
  <c r="H21" i="17"/>
  <c r="H14" i="17"/>
  <c r="H10" i="17"/>
  <c r="H8" i="16"/>
  <c r="H8" i="15"/>
  <c r="G64" i="15" l="1"/>
  <c r="H20" i="15" l="1"/>
  <c r="H18" i="15"/>
  <c r="H16" i="15"/>
  <c r="C16" i="15"/>
  <c r="H12" i="15"/>
  <c r="C12" i="15"/>
  <c r="H9" i="15"/>
  <c r="C9" i="15"/>
  <c r="H8" i="14" l="1"/>
  <c r="H8" i="13"/>
  <c r="H60" i="13"/>
  <c r="H54" i="13" s="1"/>
  <c r="H31" i="13"/>
  <c r="H26" i="13"/>
  <c r="H8" i="12"/>
  <c r="H8" i="11"/>
  <c r="H48" i="11"/>
  <c r="H45" i="11"/>
  <c r="H39" i="11"/>
  <c r="H27" i="11"/>
  <c r="H22" i="11"/>
  <c r="H17" i="11"/>
  <c r="H11" i="11"/>
  <c r="H8" i="10" l="1"/>
  <c r="H8" i="9"/>
  <c r="H51" i="9"/>
  <c r="H47" i="9"/>
  <c r="H44" i="9"/>
  <c r="H41" i="9"/>
  <c r="H32" i="9"/>
  <c r="H20" i="9"/>
  <c r="H8" i="8"/>
  <c r="H8" i="6"/>
  <c r="H8" i="5"/>
  <c r="H78" i="4"/>
  <c r="H14" i="4"/>
  <c r="H8" i="4"/>
  <c r="H8" i="3" l="1"/>
  <c r="H10" i="3"/>
  <c r="H8" i="2"/>
  <c r="U6" i="1" l="1"/>
  <c r="U8" i="1"/>
  <c r="U9" i="1"/>
  <c r="U7" i="1"/>
  <c r="P6" i="1"/>
  <c r="Q6" i="1"/>
  <c r="R6" i="1"/>
  <c r="S6" i="1"/>
  <c r="T6" i="1"/>
  <c r="O6" i="1"/>
  <c r="T9" i="1"/>
  <c r="T8" i="1"/>
  <c r="T7" i="1"/>
  <c r="S9" i="1"/>
  <c r="S8" i="1"/>
  <c r="S7" i="1"/>
  <c r="R9" i="1"/>
  <c r="R8" i="1"/>
  <c r="R7" i="1"/>
  <c r="P9" i="1"/>
  <c r="Q9" i="1"/>
  <c r="P8" i="1"/>
  <c r="Q8" i="1"/>
  <c r="P7" i="1"/>
  <c r="Q7" i="1"/>
  <c r="O8" i="1"/>
  <c r="O9" i="1"/>
  <c r="O7" i="1"/>
  <c r="U82" i="1"/>
  <c r="P82" i="1"/>
  <c r="Q82" i="1"/>
  <c r="R82" i="1"/>
  <c r="S82" i="1"/>
  <c r="T82" i="1"/>
  <c r="O82" i="1"/>
  <c r="U84" i="1"/>
  <c r="U78" i="1"/>
  <c r="P78" i="1"/>
  <c r="Q78" i="1"/>
  <c r="R78" i="1"/>
  <c r="S78" i="1"/>
  <c r="T78" i="1"/>
  <c r="O78" i="1"/>
  <c r="U80" i="1"/>
  <c r="U74" i="1"/>
  <c r="P74" i="1"/>
  <c r="Q74" i="1"/>
  <c r="R74" i="1"/>
  <c r="S74" i="1"/>
  <c r="T74" i="1"/>
  <c r="O74" i="1"/>
  <c r="U76" i="1"/>
  <c r="U70" i="1"/>
  <c r="P70" i="1"/>
  <c r="Q70" i="1"/>
  <c r="R70" i="1"/>
  <c r="S70" i="1"/>
  <c r="T70" i="1"/>
  <c r="O70" i="1"/>
  <c r="U72" i="1"/>
  <c r="U66" i="1"/>
  <c r="P66" i="1"/>
  <c r="Q66" i="1"/>
  <c r="R66" i="1"/>
  <c r="S66" i="1"/>
  <c r="T66" i="1"/>
  <c r="O66" i="1"/>
  <c r="U68" i="1"/>
  <c r="U62" i="1"/>
  <c r="P62" i="1"/>
  <c r="Q62" i="1"/>
  <c r="R62" i="1"/>
  <c r="S62" i="1"/>
  <c r="T62" i="1"/>
  <c r="O62" i="1"/>
  <c r="U64" i="1"/>
  <c r="U58" i="1"/>
  <c r="P58" i="1"/>
  <c r="Q58" i="1"/>
  <c r="R58" i="1"/>
  <c r="S58" i="1"/>
  <c r="T58" i="1"/>
  <c r="O58" i="1"/>
  <c r="U61" i="1"/>
  <c r="U60" i="1"/>
  <c r="U54" i="1"/>
  <c r="P54" i="1"/>
  <c r="Q54" i="1"/>
  <c r="R54" i="1"/>
  <c r="S54" i="1"/>
  <c r="T54" i="1"/>
  <c r="O54" i="1"/>
  <c r="U56" i="1"/>
  <c r="U46" i="1"/>
  <c r="P46" i="1"/>
  <c r="Q46" i="1"/>
  <c r="R46" i="1"/>
  <c r="S46" i="1"/>
  <c r="T46" i="1"/>
  <c r="O46" i="1"/>
  <c r="U48" i="1"/>
  <c r="U42" i="1"/>
  <c r="P42" i="1"/>
  <c r="Q42" i="1"/>
  <c r="R42" i="1"/>
  <c r="S42" i="1"/>
  <c r="T42" i="1"/>
  <c r="O42" i="1"/>
  <c r="U44" i="1"/>
  <c r="U38" i="1"/>
  <c r="P38" i="1"/>
  <c r="Q38" i="1"/>
  <c r="R38" i="1"/>
  <c r="S38" i="1"/>
  <c r="T38" i="1"/>
  <c r="O38" i="1"/>
  <c r="U40" i="1"/>
  <c r="U34" i="1"/>
  <c r="P34" i="1"/>
  <c r="Q34" i="1"/>
  <c r="R34" i="1"/>
  <c r="S34" i="1"/>
  <c r="T34" i="1"/>
  <c r="O34" i="1"/>
  <c r="U36" i="1"/>
  <c r="U26" i="1"/>
  <c r="P26" i="1"/>
  <c r="Q26" i="1"/>
  <c r="R26" i="1"/>
  <c r="S26" i="1"/>
  <c r="T26" i="1"/>
  <c r="O26" i="1"/>
  <c r="U28" i="1"/>
  <c r="U22" i="1"/>
  <c r="P22" i="1"/>
  <c r="Q22" i="1"/>
  <c r="R22" i="1"/>
  <c r="S22" i="1"/>
  <c r="T22" i="1"/>
  <c r="O22" i="1"/>
  <c r="U24" i="1"/>
  <c r="U18" i="1"/>
  <c r="P18" i="1"/>
  <c r="Q18" i="1"/>
  <c r="R18" i="1"/>
  <c r="S18" i="1"/>
  <c r="T18" i="1"/>
  <c r="O18" i="1"/>
  <c r="U20" i="1"/>
  <c r="U14" i="1"/>
  <c r="T14" i="1"/>
  <c r="S14" i="1"/>
  <c r="P14" i="1"/>
  <c r="Q14" i="1"/>
  <c r="R14" i="1"/>
  <c r="O14" i="1"/>
  <c r="U16" i="1"/>
  <c r="U12" i="1"/>
  <c r="U13" i="1"/>
  <c r="U10" i="1"/>
  <c r="T10" i="1"/>
  <c r="S10" i="1"/>
  <c r="R10" i="1"/>
  <c r="P10" i="1"/>
  <c r="Q10" i="1"/>
  <c r="O10" i="1"/>
  <c r="R12" i="1"/>
  <c r="R13" i="1"/>
  <c r="R11" i="1"/>
</calcChain>
</file>

<file path=xl/sharedStrings.xml><?xml version="1.0" encoding="utf-8"?>
<sst xmlns="http://schemas.openxmlformats.org/spreadsheetml/2006/main" count="2357" uniqueCount="875">
  <si>
    <t>งบประมาณตามแผนปฏิบัติการด้านการเกษตรและสหกรณ์จังหวัดกระบี่ ประจำปีงบประมาณ พ.ศ. 2566</t>
  </si>
  <si>
    <t>หน่วย : บาท</t>
  </si>
  <si>
    <t>ที่</t>
  </si>
  <si>
    <t>ส่วนราชการ</t>
  </si>
  <si>
    <t>แหล่งงบประมาณ</t>
  </si>
  <si>
    <t>จำนวนโครงการและงบประมาณ</t>
  </si>
  <si>
    <t>รวมจำนวนโครงการ</t>
  </si>
  <si>
    <t>รวมงบประมาณ</t>
  </si>
  <si>
    <t>สัดส่วนงบประมาณ</t>
  </si>
  <si>
    <t>ไตรมาส 2/2566 (ข้อมูล ณ วันที่ 31 มีนาคม 2566)</t>
  </si>
  <si>
    <t>ไตรมาส 3/2566 (ข้อมูล ณ วันที่ 30 มิถุนายน 2566)</t>
  </si>
  <si>
    <t>สาเหตุ/ปัญหา</t>
  </si>
  <si>
    <t>ไตรมาส 4/2566 (ข้อมูล ณ วันที่ 30 กันยายน 2566)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</si>
  <si>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</si>
  <si>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</si>
  <si>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</si>
  <si>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</si>
  <si>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</si>
  <si>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</si>
  <si>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เบิกจ่าย</t>
  </si>
  <si>
    <t>ร้อยละ</t>
  </si>
  <si>
    <t>ความก้าวหน้าการดำเนินงาน</t>
  </si>
  <si>
    <t>กำลัง</t>
  </si>
  <si>
    <t>ยกเลิก</t>
  </si>
  <si>
    <t>เสร็จ</t>
  </si>
  <si>
    <t>สรุป</t>
  </si>
  <si>
    <t>รวม</t>
  </si>
  <si>
    <t>จังหวัด</t>
  </si>
  <si>
    <t>ปกติ</t>
  </si>
  <si>
    <t>อื่นๆ</t>
  </si>
  <si>
    <t>สำนักงานเกษตรและสหกรณ์จังหวัดกระบี่</t>
  </si>
  <si>
    <t>โครงการชลประทานกระบี่</t>
  </si>
  <si>
    <t>สำนักงานตรวจบัญชีสหกรณ์กระบี่</t>
  </si>
  <si>
    <t>สำนักงานประมงจังหวัดกระบี่</t>
  </si>
  <si>
    <t>ศูนย์วิจัยและพัฒนาการเพาะเลี้ยงสัตว์น้ำชายฝั่งกระบี่</t>
  </si>
  <si>
    <t>ศูนย์ป้องกันและปราบปรามประมงทะเลกระบี่</t>
  </si>
  <si>
    <t>ศูนย์ศึกษาการพัฒนาและอนุรักษ์พันธุ์ปูป่าทุ่งทะเลอันเนื่องมาจากพระราชดำริ จังหวัดกระบี่</t>
  </si>
  <si>
    <t>สำนักงานปศุสัตว์จังหวัดกระบี่</t>
  </si>
  <si>
    <t>ศูนย์วิจัยและบำรุงพันธุ์สัตว์กระบี่</t>
  </si>
  <si>
    <t>สถานีพัฒนาที่ดินกระบี่</t>
  </si>
  <si>
    <t>ด่านตรวจพืชกระบี่</t>
  </si>
  <si>
    <t>ศูนย์วิจัยและพัฒนาการเกษตรกระบี่</t>
  </si>
  <si>
    <t>ศูนย์วิจัยปาล์มน้ำมันกระบี่</t>
  </si>
  <si>
    <t>สำนักงานเกษตรจังหวัดกระบี่</t>
  </si>
  <si>
    <t>ศูนย์ส่งเสริมและพัฒนาอาชีพการเกษตรจังหวัดกระบี่ (พืชสวน)</t>
  </si>
  <si>
    <t>สำนักงานสหกรณ์จังหวัดกระบี่</t>
  </si>
  <si>
    <t>สำนักงานการปฏิรูปที่ดินจังหวัดกระบี่</t>
  </si>
  <si>
    <t>การยางแห่งประเทศไทยจังหวัดกระบี่</t>
  </si>
  <si>
    <t>ศูนย์วิจัยข้าวกระบี่</t>
  </si>
  <si>
    <t>ไตรมาส 1/2567 (ข้อมูล ณ วันที่ 31 ธันวาคม 2566)</t>
  </si>
  <si>
    <t>รวมโครงการ</t>
  </si>
  <si>
    <t>อยู่ระหว่างดำเนินการ</t>
  </si>
  <si>
    <t>ยกเลิกโครงการ</t>
  </si>
  <si>
    <t>ดำเนินการแล็วเสร็จ</t>
  </si>
  <si>
    <t>ลำดับที่ 
(1)</t>
  </si>
  <si>
    <t>โครงการ/กิจกรรม
(2)</t>
  </si>
  <si>
    <t>เป้าหมาย (3)</t>
  </si>
  <si>
    <t>พื้นที่ดำเนินการ (4)</t>
  </si>
  <si>
    <t>แหล่งที่มา</t>
  </si>
  <si>
    <t>ระยะเวลา</t>
  </si>
  <si>
    <t>ประเด็นยุทธศาสตร์
กระทรวงเกษตรและสหกรณ์</t>
  </si>
  <si>
    <t>จำนวน</t>
  </si>
  <si>
    <t>หน่วยนับ</t>
  </si>
  <si>
    <t>หมู่ที่</t>
  </si>
  <si>
    <t>ตำบล</t>
  </si>
  <si>
    <t>อำเภอ</t>
  </si>
  <si>
    <t>ของงบประมาณ</t>
  </si>
  <si>
    <t>ดำเนินการ</t>
  </si>
  <si>
    <t>(บาท)</t>
  </si>
  <si>
    <t>(7)</t>
  </si>
  <si>
    <t>(5)</t>
  </si>
  <si>
    <t>(6)</t>
  </si>
  <si>
    <t>รวมทั้งสิ้น</t>
  </si>
  <si>
    <t>แผนปฏิบัติการด้านการเกษตรและสหกรณ์จังหวัดกระบี่ ประจำปีงบประมาณ พ.ศ. 2567</t>
  </si>
  <si>
    <t>แผนงาน ยุทธศาสตร์เสริมสร้างพลังทางสังคม</t>
  </si>
  <si>
    <t>ผลผลิต อำนวยการโครงการพระราชดำริ</t>
  </si>
  <si>
    <t>งาน</t>
  </si>
  <si>
    <t>ปากน้ำ</t>
  </si>
  <si>
    <t>เมือง</t>
  </si>
  <si>
    <t xml:space="preserve"> ต.ค. 66 - ก.ย. 67</t>
  </si>
  <si>
    <t>กิจกรรม สนับสนุนโครงการอันเนื่องมาจากพระราชดำริ</t>
  </si>
  <si>
    <t xml:space="preserve"> - รับเสด็จ/ติดตามงานองคมนตรี/จิดอาสา/คลินิกเกษตรเคลื่อนที่ฯ/นิทรรศการเทิดพระเกียรติ</t>
  </si>
  <si>
    <t>แผนงาน พื้นฐานด้านการสร้างความสามารถในการแข่งขัน</t>
  </si>
  <si>
    <t>กิจกรรม บูรณาการงานในส่วนภูมิภาค</t>
  </si>
  <si>
    <t>ผลผลิต อำนวยการและบริหารจัดการด้านการเกษตร</t>
  </si>
  <si>
    <t xml:space="preserve"> - การประชุม อพก.</t>
  </si>
  <si>
    <t xml:space="preserve"> - ค่าใช้จ่ายอื่นๆ </t>
  </si>
  <si>
    <t>ครั้ง</t>
  </si>
  <si>
    <t>โครงการสนับสนุนการขับเคลื่อนงานด้านการเกษตรในระดับพื้นที่</t>
  </si>
  <si>
    <t xml:space="preserve"> - คณะกรรมการขับเคลื่อนงานด้านการเกษตรระดับจังหวัด</t>
  </si>
  <si>
    <t xml:space="preserve"> - คณะทำงานขับเคลื่อนงานด้านการเกษตรระดับอำเภอ</t>
  </si>
  <si>
    <t>อำเภอละ 2 ครั้ง</t>
  </si>
  <si>
    <t>กิจกรรม การจัดการระบบเทคโนโลยีสารสนเทศและการสื่อสาร</t>
  </si>
  <si>
    <t>แผนงาน ยุทธศาสตร์เกษตรสร้างมูลค่า</t>
  </si>
  <si>
    <t>ผลผลิต โครงการขับเคลื่อนการเกษตรระดับหมู่บ้านสู่การผลิตสินค้าเกษตรมูลค่าสูง</t>
  </si>
  <si>
    <t xml:space="preserve"> - ค่าอำนวยการระดับจังหวัดและอำเภอ</t>
  </si>
  <si>
    <t xml:space="preserve"> - ค่าจัดประชุม SC ระดับจังหวัด (ขับเคลื่อน)</t>
  </si>
  <si>
    <t xml:space="preserve"> - ค่าจัดประชุมระดับอำเภอ</t>
  </si>
  <si>
    <t>โครงการพัฒนาเกษตรกรรมยั่งยืน</t>
  </si>
  <si>
    <t>กิจกรรม สนับสนุนโครงการพัฒนาเกษตรกรรมยั่งยืน (เกษตรผสมผสาน)</t>
  </si>
  <si>
    <t>แผนงาน บุคลากรภาครัฐ</t>
  </si>
  <si>
    <t>รายการ บุคลากรภาครัฐ</t>
  </si>
  <si>
    <t>กิจกรรม ค่าใช้จ่ายบุคลากรภาครัฐ</t>
  </si>
  <si>
    <t>แผนงาน -</t>
  </si>
  <si>
    <t>โครงการ อบก.</t>
  </si>
  <si>
    <t xml:space="preserve"> - ค่าจัดประชุม และค่าตอบแทนการประชุม</t>
  </si>
  <si>
    <t xml:space="preserve"> - ค่าใช้จ่ายตรวจเยี่ยมลูกหนี้</t>
  </si>
  <si>
    <t>กองทุน อบก.</t>
  </si>
  <si>
    <t>แหล่งที่มาของงบประมาณ</t>
  </si>
  <si>
    <t>ระยะเวลาดำเนินการ</t>
  </si>
  <si>
    <t>แผนงาน ยุทธศาสตร์เพื่อสนับสนุนด้านการเติบโตบนคุณภาพชีวิตที่เป็นมิตรต่อสิ่งแวดล้อม</t>
  </si>
  <si>
    <t>โครงการสนับสนุนการบริหารจัดการน้ำและงานชลประทาน</t>
  </si>
  <si>
    <t>บริหารการส่งน้ำ โครงการชลประทานกระบี่</t>
  </si>
  <si>
    <t>ไร่</t>
  </si>
  <si>
    <t>ไสไทย</t>
  </si>
  <si>
    <t>เมืองกระบี่</t>
  </si>
  <si>
    <t xml:space="preserve"> พ.ย. 66 - ม.ค. 67</t>
  </si>
  <si>
    <t>บำรุงรักษาระบบท่อส่งน้ำ อ่างเก็บน้ำคลองแห้ง</t>
  </si>
  <si>
    <t>กม</t>
  </si>
  <si>
    <t>กระบี่น้อย</t>
  </si>
  <si>
    <t>บำรุงรักษาหัวงาน อ่างเก็บน้ำคลองแห้ง</t>
  </si>
  <si>
    <t>บำรุงรักษาคลองส่งน้ำสายซอย ฝายคลองปกาไสย</t>
  </si>
  <si>
    <t>เหนือคลอง</t>
  </si>
  <si>
    <t>บำรุงรักษาคลองส่งน้ำสายใหญ่ ฝายคลองปกาไสย</t>
  </si>
  <si>
    <t>บำรุงรักษาหัวงาน ฝายคลองปกาไสย</t>
  </si>
  <si>
    <t xml:space="preserve"> พ.ย. 66 - ธ.ค. 66</t>
  </si>
  <si>
    <t>บำรุงรักษาที่ทำการโครงการชลประทานกระบี่</t>
  </si>
  <si>
    <t>บำรุงรักษาหัวงาน ฝายคลองน้ำแดง</t>
  </si>
  <si>
    <t>พรุเตียว</t>
  </si>
  <si>
    <t>เขาพนม</t>
  </si>
  <si>
    <t xml:space="preserve"> ต.ค. 66 - ม.ค. 67</t>
  </si>
  <si>
    <t>บำรุงรักษาหัวงาน อ่างเก็บน้ำบางกำปรัดฯ</t>
  </si>
  <si>
    <t>โคกหาร</t>
  </si>
  <si>
    <t>บำรุงรักษาหัวงาน อ่างเก็บน้ำคลองหยาฯ</t>
  </si>
  <si>
    <t>ปลายพระยา</t>
  </si>
  <si>
    <t>บำรุงรักษาหัวงาน อ่างเก็บน้ำห้วยลึก</t>
  </si>
  <si>
    <t>เขาเขน</t>
  </si>
  <si>
    <t>บำรุงรักษาระบบท่อส่งน้ำสายใหญ่ อ่างเก็บน้ำคลองหยาฯ</t>
  </si>
  <si>
    <t>บำรุงรักษาระบบท่อส่งน้ำสายซอย อ่างเก็บน้ำคลองหยาฯ</t>
  </si>
  <si>
    <t>บำรุงรักษาระบบท่อส่งน้ำสายใหญ่ อ่างเก็บน้ำบางกำปรัดฯ</t>
  </si>
  <si>
    <t>บำรุงรักษาระบบท่อส่งน้ำสายซอย อ่างเก็บน้ำบางกำปรัดฯ</t>
  </si>
  <si>
    <t>สินปุน</t>
  </si>
  <si>
    <t>บำรุงรักษาระบบท่อส่งน้ำ อ่างเก็บน้ำห้วยลึก</t>
  </si>
  <si>
    <t>บำรุงรักษาคลองส่งน้ำสายใหญ่ ฝายคลองน้ำแดง</t>
  </si>
  <si>
    <t>บำรุงรักษาคลองส่งน้ำสายซอย ฝายคลองน้ำแดง</t>
  </si>
  <si>
    <t>บำรุงรักษาหัวงาน ฝายคลองบางกำปรัด</t>
  </si>
  <si>
    <t>บำรุงรักษาระบบส่งน้ำ ฝายคลองทรายขาว</t>
  </si>
  <si>
    <t>ทรายขาว</t>
  </si>
  <si>
    <t>คลองท่อม</t>
  </si>
  <si>
    <t>บำรุงรักษาระบบท่อส่งน้ำ โครงการอันเนื่องมาจากพระราชดำริ</t>
  </si>
  <si>
    <t>บำรุงรักษาคลองส่งน้ำสายใหญ่ ฝายคลองทรายขาว</t>
  </si>
  <si>
    <t>บำรุงรักษาระบบท่อส่งน้ำ อ่างเก็บน้ำห้วยน้ำเขียวฯ</t>
  </si>
  <si>
    <t>คลองท่อมใต้</t>
  </si>
  <si>
    <t>บำรุงรักษาหัวงาน โครงการอันเนื่องมาจากพระราชดำริ</t>
  </si>
  <si>
    <t>บำรุงรักษาหัวงาน อ่างเก็บน้ำห้วยทรายขาว</t>
  </si>
  <si>
    <t>บำรุงรักษาหัวงาน ฝายคลองทรายขาว</t>
  </si>
  <si>
    <t>บำรุงรักษาหัวงาน อ่างเก็บน้ำห้วยน้ำเขียวฯ</t>
  </si>
  <si>
    <t>แผนงานพื้นฐานด้านการสร้างความสามารถในการแข่งขัน</t>
  </si>
  <si>
    <t>โครงการงานสอบบัญชี</t>
  </si>
  <si>
    <t>ทุกอำเภอ</t>
  </si>
  <si>
    <t xml:space="preserve">  - สอบบัญชีระหว่างปี</t>
  </si>
  <si>
    <t>แห่ง</t>
  </si>
  <si>
    <t xml:space="preserve">  - ตรวจแนะนำสหกรณ์</t>
  </si>
  <si>
    <t xml:space="preserve">  - สอบบัญชีประจำปี</t>
  </si>
  <si>
    <t>งบปกติ</t>
  </si>
  <si>
    <t>1 ต.ค. 66 -30 ก.ย. 67</t>
  </si>
  <si>
    <t xml:space="preserve">  - วางระบบสหกรณ์จัดตั้งใหม่</t>
  </si>
  <si>
    <t xml:space="preserve">  - งานติดตามผลการเสนอเลิก</t>
  </si>
  <si>
    <t xml:space="preserve">  - งานชำระบัญชีเพื่อติดตามการชำระบัญชี</t>
  </si>
  <si>
    <t>โครงการพัฒนามาตรฐานการสอบบัญชีฯ</t>
  </si>
  <si>
    <t xml:space="preserve">  - กำกับแนะนำ สอนแนะการจัดทำบัญชี</t>
  </si>
  <si>
    <t xml:space="preserve"> 2/2</t>
  </si>
  <si>
    <t>แห่ง/ครั้ง</t>
  </si>
  <si>
    <t>ยังไม่ได้รับจัดสรร</t>
  </si>
  <si>
    <t xml:space="preserve">  - ติดตามประเมินผล</t>
  </si>
  <si>
    <t>โครงการตรวจสอบความถูกต้องในการทำธุรกรรมทางการเงิน</t>
  </si>
  <si>
    <t>ราย</t>
  </si>
  <si>
    <t>โครงการฝึกอบรมเศรษฐกิจการเงินขั้นพื้นฐานแก่สมาชิก</t>
  </si>
  <si>
    <t>สก.รถยนต์โดยสารกระบี่ จำกัด</t>
  </si>
  <si>
    <t>โครงการศูนย์เรียนรู้การเพิ่มประสิทธิภาพการผลิตสินค้าเกษตร</t>
  </si>
  <si>
    <t xml:space="preserve"> - อบรมครูบัญชี</t>
  </si>
  <si>
    <t xml:space="preserve"> - พัฒนาฐานเรียนรู้ด้านบัญชีประจำศูนย์</t>
  </si>
  <si>
    <t>ศูนย์</t>
  </si>
  <si>
    <t>1 ต.ค. 66 - 30 ก.ย. 67</t>
  </si>
  <si>
    <t xml:space="preserve"> - จัดจ้างครูบัญชี</t>
  </si>
  <si>
    <t>โครงการส่งเสริมและพัฒนาอาชีพเพื่อแก้ไขปัญหาที่ดินทำกินของเกษตรกร (คทช)</t>
  </si>
  <si>
    <t>อยู่ระหว่างหาเป้าหมาย</t>
  </si>
  <si>
    <t xml:space="preserve"> - อบรมพัฒนาครูบัญชี</t>
  </si>
  <si>
    <t xml:space="preserve"> - อบรมการจัดทำต้นทุนประกอบอาชีพ</t>
  </si>
  <si>
    <t xml:space="preserve"> - กำกับแนะนำการจัดทำบัญชีต้นทุนประกอบอาชีพ</t>
  </si>
  <si>
    <t xml:space="preserve"> - ติดตามการจัดทำบัญชีต้นทุนประกอบอาชีพ</t>
  </si>
  <si>
    <t>แผนงานยุทธศาสตร์เสริมสร้างพลังทางสังคม</t>
  </si>
  <si>
    <t>โครงการเสริมสร้างการจัดทำบัญชีครัวเรือนเพื่อการจัดการเศรษฐกิจระดับครัวเรือน</t>
  </si>
  <si>
    <t xml:space="preserve">                       </t>
  </si>
  <si>
    <t xml:space="preserve">  - อบรมพัฒนาครูบัญชี</t>
  </si>
  <si>
    <t xml:space="preserve"> - อบรมการจัดทำบัญชีรับ - จ่ายในครัวเรือน</t>
  </si>
  <si>
    <t xml:space="preserve"> - กำกับแนะนำการจัดทำบัญชีรับ - จ่าย</t>
  </si>
  <si>
    <t xml:space="preserve"> - ติดตามการจัดทำบัญชีรับ -จ่าย</t>
  </si>
  <si>
    <t>โครงการส่งเสริมอาสาสมัครเกษตร</t>
  </si>
  <si>
    <t xml:space="preserve">  - ประเมินผู้ผ่านเกณฑ์  SF ด้านบัญชี</t>
  </si>
  <si>
    <t>โครงการพัฒนาเด็กฯ</t>
  </si>
  <si>
    <t>ตชด.บ้านแผ่นดินเสมอ</t>
  </si>
  <si>
    <t xml:space="preserve">  - อบรม/สอนแนะนำการจัดทำรายงานงบการเงิน</t>
  </si>
  <si>
    <t xml:space="preserve"> 1/3</t>
  </si>
  <si>
    <t>แห่ง/ราย</t>
  </si>
  <si>
    <t xml:space="preserve">  - กำกับแนะนำการจัดทำรายงานทางการเงิน</t>
  </si>
  <si>
    <t xml:space="preserve">  - ติดตามการจัดทำรายงานงบการเงิน</t>
  </si>
  <si>
    <t xml:space="preserve">  - อบรมสอนแนะการจัดทำบัญชีต้นกล้าฯ</t>
  </si>
  <si>
    <t xml:space="preserve"> 1/9</t>
  </si>
  <si>
    <t xml:space="preserve">  - ติดตามการจัดทำบัญชีต้นกล้า</t>
  </si>
  <si>
    <t xml:space="preserve"> 1/5</t>
  </si>
  <si>
    <t>โครงการคลีนิกเกษตร/จังหวัดเคลื่อนที่</t>
  </si>
  <si>
    <t>ตามแผนจังหวัด</t>
  </si>
  <si>
    <t>โครงการเศรษฐกิจพอเพียง</t>
  </si>
  <si>
    <t xml:space="preserve"> 3/3</t>
  </si>
  <si>
    <t>อ.เหนือคลอง,เขาพนม เกาะลันตา</t>
  </si>
  <si>
    <t>ยังไม่จัดสรรงบประมาณ</t>
  </si>
  <si>
    <t>แผนงานยุทธศาสตร์การเกษตรสร้างมูลค่า</t>
  </si>
  <si>
    <t>โครงการส่งเสริมประสิทธิภาพด้านการเงินการบัญชีของสหกรณ์</t>
  </si>
  <si>
    <t>โครงการส่งเสริมการแปรรูปสินค้าเกษตร</t>
  </si>
  <si>
    <t>โครงการทฤษฏีใหม่</t>
  </si>
  <si>
    <t xml:space="preserve"> - ถอดบทเรียนต้นทุนประกอบอาชีพ</t>
  </si>
  <si>
    <t>โครงการพัฒนาเกษตรกรรมยั่งยืน ( เกษตรอินทรีย์)</t>
  </si>
  <si>
    <t xml:space="preserve"> </t>
  </si>
  <si>
    <t>โครงการพัฒนาเกษตรกรรมยั่งยืน ( เกษตรผสมผสาน)</t>
  </si>
  <si>
    <t>โครงการระบบส่งเสริมการเกษตรแบบแปลงใหญ่</t>
  </si>
  <si>
    <t>โครงการส่งเสริมและพัฒนาวิสาหกิจชุมชน</t>
  </si>
  <si>
    <t xml:space="preserve"> - ประเมินความพร้อม</t>
  </si>
  <si>
    <t xml:space="preserve"> - วางรูปแบบบัญชีและวางระบบการควบคุมภายใน</t>
  </si>
  <si>
    <t>ผลผลิต สหกรณ์และสถาบันเกษตรกรได้รับการพัฒนาและเสริมสร้างความเข้มแข็ง</t>
  </si>
  <si>
    <t>ผลผลิต ยุทธศาสตร์เสริมสร้างพลังสังคม</t>
  </si>
  <si>
    <t>ผลผลิต โครงการส่งเสริมการดำเนินงานอันเนื่องมาจากพระราชดำริ</t>
  </si>
  <si>
    <t>ผลผลิตการสร้างมูลค่า</t>
  </si>
  <si>
    <t>5 อำเภอชายทะเล</t>
  </si>
  <si>
    <t>กรมประมง</t>
  </si>
  <si>
    <t>1 ต.ค 66 - 30 ก.ย 67</t>
  </si>
  <si>
    <t>โครงการ ปรับปรุงข้อมูลทะเบียนเกษตรกร</t>
  </si>
  <si>
    <t>8 อำเภอ</t>
  </si>
  <si>
    <t>กิจกรรม ปรับปรุงข้อมูลทะเบียนเกษตรกรผู้เพาะเลี้ยงสัตว์น้ำ</t>
  </si>
  <si>
    <t>โครงการ ส่งเสริมอาชีพประมง</t>
  </si>
  <si>
    <t xml:space="preserve"> ครั้ง</t>
  </si>
  <si>
    <t>เหนือคลอง ลำทับ เขาพนม อ่าวลึก</t>
  </si>
  <si>
    <t>กิจกรรม ส่งเสริมและสนับสนุนการเพาะเลี้ยงสัตว์น้ำ</t>
  </si>
  <si>
    <t>โครงการ บริหารจัดการทรัพยากรประมง</t>
  </si>
  <si>
    <t>กิจกรรม จัดระเบียบการทำประมง</t>
  </si>
  <si>
    <t xml:space="preserve"> -จ้างเหมาบริการและค่าใช้จ่ายบริหารสำนักงาน</t>
  </si>
  <si>
    <t xml:space="preserve"> -ติดตามเฝ้าระวังการทำประมง</t>
  </si>
  <si>
    <t>ยังไม่กำหนดพื้นที่เป้าหมาย</t>
  </si>
  <si>
    <t xml:space="preserve"> -กำกับดูแลการเพาะเลี้ยงสัตว์น้ำชายฝั่ง</t>
  </si>
  <si>
    <t>อ่าวลึก ปลายพระยา คลองท่อม เหนือคลอง ลำทับ เขาพนม</t>
  </si>
  <si>
    <t>โครงการพัฒนาอันเนื่องมาจากพระราชดำริ</t>
  </si>
  <si>
    <t>อำเภอ เกาะลันตา,คลองท่อม</t>
  </si>
  <si>
    <t>กิจกรรม สนับสนุนโครงการพัฒนาอันเนื่องมาจากพระราชดำริ</t>
  </si>
  <si>
    <t>โครงการพัฒนาอาชีพและส่งสริมความเข้มแข็งของชุมชนประมง</t>
  </si>
  <si>
    <t>กลุ่ม</t>
  </si>
  <si>
    <t>อ่าวลึก,คลองท่อม,เหนือคลอง,</t>
  </si>
  <si>
    <t>กิจกรรม พัฒนาอาชีพชุมชนประมง</t>
  </si>
  <si>
    <t>เกาะลันตา,เมืองกระบี่,เขาพนม</t>
  </si>
  <si>
    <t xml:space="preserve">โครงการส่งเสริมและพัฒนาอาชีพเพื่อแก้ไขปัญหาที่ดินทำกิน (คทช) </t>
  </si>
  <si>
    <t>แหล่งที่มาของ
งบประมาณ</t>
  </si>
  <si>
    <t>(รอบแรก)</t>
  </si>
  <si>
    <t>โครงการ.จัดการปัญหาแรงงานต่างด้าวและการค้ามนุษย์</t>
  </si>
  <si>
    <t>กิจกรรม จัดการปัญหาแรงงานต่างด้าวและการค้ามนุษย์ด้านการประมง (จ้างเหมาบริการ seabook)</t>
  </si>
  <si>
    <t>แผนงาน ยุทธศาสตร์จัดการปัญหาแรงงานต่างด้าวและการค้ามนุษย์</t>
  </si>
  <si>
    <t>แผนงาน ยุทธศาสตร์การเกษตรสร้างมูลค่า</t>
  </si>
  <si>
    <t xml:space="preserve"> -สำรวจข้อมูลสถิติประมง</t>
  </si>
  <si>
    <t>แผนงาน บูรณาการพัฒนาและส่งเสริมเศรษฐกิจฐานราก</t>
  </si>
  <si>
    <t>แผนงานยุทธศาสตร์เกษตรสร้างมูลค่า</t>
  </si>
  <si>
    <t>โครงการ ยกระดับคุณภาพสินค้าประมงสู่มาตรฐาน</t>
  </si>
  <si>
    <t>กิจกรรม พัฒนาคุณภาพสินค้าประมงสู่มาตรฐาน</t>
  </si>
  <si>
    <t xml:space="preserve"> - ตรวจวิเคราะห์คุณภาพวัตถุดิบสัตว์น้ำ/ผลิตภัณฑ์/แหล่งประมง</t>
  </si>
  <si>
    <t>ตัวอย่าง</t>
  </si>
  <si>
    <t xml:space="preserve"> - ตรวจประเมินฟาร์มเพาะเลี้ยงสัตว์น้ำ</t>
  </si>
  <si>
    <t xml:space="preserve"> - ตรวจวิเคราะห์คุณภาพปัจจัยการผลิต</t>
  </si>
  <si>
    <t xml:space="preserve"> - เฝ้าระวังคุณภาพสิ่งแวดล้อมจากแหล่งน้ำธรรมชาติ</t>
  </si>
  <si>
    <t xml:space="preserve"> - ผลิตหัวเชื้อจุลินทรีย์เพื่อใช้ในการเพาะเลี้ยงสัตว์น้ำ</t>
  </si>
  <si>
    <t>ฟาร์ม</t>
  </si>
  <si>
    <t>ขวด</t>
  </si>
  <si>
    <t>โครงการ เฝ้าระวัง ป้องกัน ควบคุมโรค และเชื้อดื้อยาในสัตว์น้ำและผลิตภัณฑ์</t>
  </si>
  <si>
    <t>กิจกรรม  เฝ้าระวัง ป้องกัน ควบคุมโรค และเชื้อดื้อยาในสัตว์น้ำและผลิตภัณฑ์</t>
  </si>
  <si>
    <t xml:space="preserve"> - ตรวจรับรองกุ้งมีชีวิตส่งออกสาธารณรัฐประชาชนจีน</t>
  </si>
  <si>
    <t>กิจกรรม การจัดการทรัพยากรประมง</t>
  </si>
  <si>
    <t xml:space="preserve"> - ผลิตลูกพันธุ์สัตว์น้ำ</t>
  </si>
  <si>
    <t>ล้านตัว</t>
  </si>
  <si>
    <t>ศูนย์ศึกษาการพัฒนาพันธุ์ปูป่าทุ่งทะเล อันเนื่องมาจากพระราชดำริ</t>
  </si>
  <si>
    <t xml:space="preserve"> แผนงาน : ยุทธศาสตร์เสริมสร้างพลังทางสังคม</t>
  </si>
  <si>
    <t>โครงการ : ส่งเสริมการดำเนนิงานอันเนื่องมาจากพระราชดำริ</t>
  </si>
  <si>
    <t>ตัว</t>
  </si>
  <si>
    <t>-</t>
  </si>
  <si>
    <t>เกาะกลาง</t>
  </si>
  <si>
    <t>เกาะลันตา</t>
  </si>
  <si>
    <t>งบส่วนราชการ</t>
  </si>
  <si>
    <t>ต.ค. 66 - ก.ย. 67</t>
  </si>
  <si>
    <t>เพิ่มประสิทธิภาพในการบริหารจัดการทรัพยากรทางการเกษตร</t>
  </si>
  <si>
    <t>กิจกรรม : สนับสนุนโครงการพัฒนาอันเนื่องมาจากพระราชดำริ</t>
  </si>
  <si>
    <t xml:space="preserve"> แผนงาน : ยุทธศาสตร์การเกษตรสร้างมูลค่า</t>
  </si>
  <si>
    <t>โครงการ : บริหารจัดการทรัพยากรประมง</t>
  </si>
  <si>
    <t>กิจกรรม : การจัดการทรัพยากรประมง</t>
  </si>
  <si>
    <t>แผนงานที่ 1 : บุคลากรภาครัฐ</t>
  </si>
  <si>
    <t>ผลผลิต : รายการค่าใช้จ่ายบุคลากรภาครัฐ</t>
  </si>
  <si>
    <t>กิจกรรม : บุคลากรภาครัฐด้านปศุสัตว์</t>
  </si>
  <si>
    <t>ต.ค.66 - ก.ย.67</t>
  </si>
  <si>
    <t>แผนงานที่ 2 : พื้นฐานด้านการสร้างความสามารถในการแข่งขัน</t>
  </si>
  <si>
    <t>จำนวนสัตว์ที่ได้รับบริการผ่าตัดทำหมัน</t>
  </si>
  <si>
    <t>จำนวนสัตว์ได้รับการบำบัดรักษา</t>
  </si>
  <si>
    <t>กิจกรรม : ส่งเสริมและพัฒนาการปศุสัตว์</t>
  </si>
  <si>
    <t xml:space="preserve">เกษตรกรที่ได้รับประโยชน์ด้านการปศุสัตว์ </t>
  </si>
  <si>
    <t>แผนงานที่ 3 : ยุทธศาสตร์การเกษตรสร้างมูลค่า</t>
  </si>
  <si>
    <t>โครงการ : โครงการพัฒนาศักยภาพกระบวนการผลิตสินค้าเกษตร</t>
  </si>
  <si>
    <t>กิจกรรม : การพัฒนาการผลิตปศุสัตว์</t>
  </si>
  <si>
    <t>จำนวนสัตว์พันธุ์ดีที่ผลิตได้จากการผสมเทียม</t>
  </si>
  <si>
    <t>กิจกรรม : การพัฒนาสุขภาพสัตว์</t>
  </si>
  <si>
    <t>จำนวนสถานที่เสี่ยงที่ได้รับการเฝ้าระวังและทำลายเชื้อโรคตามเกณฑ์มาตรฐานที่กำหนด</t>
  </si>
  <si>
    <t xml:space="preserve">จำนวนสัตว์ที่ได้รับการบริการดูแลสุขภาพ </t>
  </si>
  <si>
    <t>โครงการ : โครงการยกระดับคุณภาพมาตรฐานสินค้าเกษตร</t>
  </si>
  <si>
    <t>กิจกรรม : ตรวจสอบรับรองคุณภาพสินค้าปศุสัตว์</t>
  </si>
  <si>
    <t>จำนวนตัวอย่างที่ได้รับการตรวจวิเคราะห์คุณภาพสินค้าปศุสัตว์ ตามเกณฑ์มาตรฐานกำหนด</t>
  </si>
  <si>
    <t>สถานประกอบการสินค้าปศุสัตว์ที่ได้รับบริการตรวจประเมิน มาตรฐาน</t>
  </si>
  <si>
    <t>กิจกรรม : พัฒนาและส่งเสริมอุตสาหกรรมฮาลาลด้านปศุสัตว์</t>
  </si>
  <si>
    <t>จำนวนตัวอย่างที่ได้รับตรวจวิเคราะห์คุณภาพสินค้าปศุสัตว์ ให้ได้มาตรฐานตามเกณฑ์กำหนด</t>
  </si>
  <si>
    <t>จำนวนสถานประกอบการสินค้าปศุสัตว์ที่ได้รับการตรวจประเมิน ตามเกณฑ์มาตรฐานฮาลาล</t>
  </si>
  <si>
    <t>กิจกรรม : อาหารนมเพื่อเด็กและเยาวชน</t>
  </si>
  <si>
    <t xml:space="preserve">จำนวนโรงเรียนที่ได้รับการตรวจสอบ ควบคุม กำกับดูแล ผลิตภัณฑ์นมโรงเรียน </t>
  </si>
  <si>
    <t>โรงเรียน</t>
  </si>
  <si>
    <t>โครงการ : พัฒนาเกษตรกรรมยั่งยืน</t>
  </si>
  <si>
    <t>กิจกรรม : ส่งเสริมเกษตรทฤษฎีใหม่</t>
  </si>
  <si>
    <t>เกษตรกรได้รับการพัฒนาศักยภาพด้านปศุสัตว์ตามเกษตร ทฤษฎีใหม่</t>
  </si>
  <si>
    <t>โครงการ : โครงการระบบส่งเสริมเกษตรกรแบบแปลงใหญ่</t>
  </si>
  <si>
    <t>กิจกรรม : ระบบส่งเสริมเกษตรแบบแปลงใหญ่</t>
  </si>
  <si>
    <t>พื้นที่การเกษตรแปลงใหญ่ได้รับการส่งเสริมและพัฒนา ด้านปศุสัตว์</t>
  </si>
  <si>
    <t>แปลง</t>
  </si>
  <si>
    <t xml:space="preserve">โครงการ : จัดทำฐานข้อมูลเกษตรกรแห่งชาติ (National Agricultural Big Data Center) </t>
  </si>
  <si>
    <t>กิจกรรม : ปรับปรุงข้อมูลทะเบียนเกษตรกร</t>
  </si>
  <si>
    <t>จำนวนเกษตรกรผู้เลี้ยงสัตว์ที่ได้รับการปรับปรุงข้อมูลหรือ ขึ้นทะเบียนเกษตรกร</t>
  </si>
  <si>
    <t>แผนงานที่ 4 : ยุทธศาสตร์เสริมสร้างพลังทางสังคม</t>
  </si>
  <si>
    <t>โครงการ : โครงการอันเนื่องมาจากพระราชดำริ</t>
  </si>
  <si>
    <t>กิจกรรม : สนับสนุนโครงการสัตว์ปลอดโรค คนปลอดภัย จากโรคพิษสุนัขบ้า</t>
  </si>
  <si>
    <t>จำนวนสัตว์ที่ได้รับบริการผ่าตัดทำหมันภายใต้โครงการ สัตว์ปลอดโรค คนปลอดภัยจากโรคพิษสุนัขบ้า</t>
  </si>
  <si>
    <t>จำนวนเกษตรกรที่ได้รับบริการคลินิกปศุสัตว์</t>
  </si>
  <si>
    <t>จำนวนเกษตรกรที่ได้รับบริการภายใต้โครงการอันเนื่องมาจาก พระราชดำริ</t>
  </si>
  <si>
    <t xml:space="preserve">จำนวนโรงเรียนที่ได้รับบริการภายใต้โครงการอันเนื่องมาจาก พระราชดำริ </t>
  </si>
  <si>
    <t>ผลผลิต : ผลผลิตพัฒนาศักยภาพการปศุสัตว์</t>
  </si>
  <si>
    <t>กิจกรรม : จัดการสวัสดิภาพสัตว์</t>
  </si>
  <si>
    <t>ปลายพระยา-คลองท่อม</t>
  </si>
  <si>
    <t>กิจกรรม : สนับสนุนโครงการอันเนื่องมาจากพระราชดำร</t>
  </si>
  <si>
    <t>จำนวนตัวอย่างที่ได้รับการตรวจเฝ้าระวังป้องกันโรคอุบัติใหม่ อุบัติซ้ำและโรคสัตว์แปลกถิ่น (AHS)</t>
  </si>
  <si>
    <t>จำนวนตัวอย่างที่ได้รับการตรวจเฝ้าระวังป้องกันโรคอุบัติใหม่ อุบัติซ้ำและโรคสัตว์แปลกถิ่น (ลัมปีสกิน)</t>
  </si>
  <si>
    <t>จำนวนตัวอย่างที่ได้รับการตรวจเฝ้าระวังป้องกันโรคอุบัติใหม่ อุบัติซ้ำและโรคสัตว์แปลกถิ่น (สุกร)</t>
  </si>
  <si>
    <t>จำนวนตัวอย่างที่ได้รับการตรวจเฝ้าระวังป้องกันโรคอุบัติใหม่ อุบัติซ้ำและโรคสัตว์แปลกถิ่น (สัตว์ปีก)</t>
  </si>
  <si>
    <t>จำนวนสัตว์ที่ได้รับบริการเสริมสร้างภูมิคุ้มกันโรคสัตว์ (FMD โคเนื้อ/กระบือ/แพะ-แกะ) [2 รอบ]</t>
  </si>
  <si>
    <t>จำนวนสัตว์ที่ได้รับบริการเสริมสร้างภูมิคุ้มกันโรคสัตว์ (วัคซีนรวมป้องกันโรคในสัตว์ปีก ND+IB)</t>
  </si>
  <si>
    <t>แผนงานงบประมาณ พื้นฐานด้านความสามารถในการแข่งขันของประเทศ</t>
  </si>
  <si>
    <t>ผลผลิตที่  พัฒนาศักยภาพด้านการปศุสัตว์</t>
  </si>
  <si>
    <t>กิจกรรมที่ 2 พัฒนาปรับปรุงพันธุ์สัตว์</t>
  </si>
  <si>
    <t>รายการ</t>
  </si>
  <si>
    <t>1 ปี</t>
  </si>
  <si>
    <t>แผนงานงบประมาณ แผนงานยุทธศาสตร์การเกษตรสร้างมูลค่า</t>
  </si>
  <si>
    <t>โครงการพัฒนาศักยภาพกระบวนการผลิตสินค้าเกษตร</t>
  </si>
  <si>
    <t xml:space="preserve">             </t>
  </si>
  <si>
    <t>กิจกรรม พัฒนาการผลิตการปศุสัตว์</t>
  </si>
  <si>
    <t>แผนงานงบประมาณ บุคคลากรภาครัฐ</t>
  </si>
  <si>
    <t>ผลผลิตที่ 1 รายงานค่าใช้จ่ายบุคคลากรภาครัฐพัฒนาเกษตรกรรม</t>
  </si>
  <si>
    <t>ยั่งยืนและเสริมสร้างความเข็มแข็งของเกษตรอย่างเป็นระบบ</t>
  </si>
  <si>
    <t>กิจกรรมที่ 1 บุคคลากรภาครัฐด้านปศุสัตว์</t>
  </si>
  <si>
    <t>กิจกรรมที่ 1 พัฒนาเทคโนโลยีสารสนเทศและการสื่อสาร</t>
  </si>
  <si>
    <t>โครงการ หมอดินอาสา</t>
  </si>
  <si>
    <t>กรมพัฒนาที่ดิน</t>
  </si>
  <si>
    <t>กิจกรรม</t>
  </si>
  <si>
    <t xml:space="preserve">   1) การศึกษาดูงานและแลกเปลี่ยนเรียนรู้ในงานวันดินโลก</t>
  </si>
  <si>
    <t>จังหวัดฉะเชิงเทรา</t>
  </si>
  <si>
    <t xml:space="preserve">   2) อบรมในวันหมอดินอาสา</t>
  </si>
  <si>
    <t xml:space="preserve">   3) การพัฒนาศักยภาพของหมอดินอาสาด้านการพัฒนาที่ดินตามบริบทของท้องถิ่น </t>
  </si>
  <si>
    <t xml:space="preserve">   4) ส่งเสริมข้อมูลทางวิชาการในส่วนของสถานีพัฒนาที่ดิน</t>
  </si>
  <si>
    <t>โครงการ ศูนย์ฝึกปฏิบัติการพัฒนาที่ดิน</t>
  </si>
  <si>
    <t xml:space="preserve">    1) ปรับปรุงศูนย์เรียนรู้การพัฒนาที่ดินในสถานีพัฒนาที่ดิน</t>
  </si>
  <si>
    <t xml:space="preserve">    2) ต่อยอดศูนย์ถ่ายทอดเทคโนโลยีการพัฒนาที่ดินเป็นศูนย์ฝึกปฏิบัติการพัฒนาที่ดิน</t>
  </si>
  <si>
    <t>เขาต่อ</t>
  </si>
  <si>
    <t>เขาดิน</t>
  </si>
  <si>
    <t>โครงการ  ส่งเสริมและพัฒนาเทคโนโลยีชีวภาพทางดิน</t>
  </si>
  <si>
    <t xml:space="preserve">    1) ส่งเสริมการผลิตและการใช้สารอินทรีย์</t>
  </si>
  <si>
    <t xml:space="preserve">    2) ผลิตน้าหมักชีวภาพ</t>
  </si>
  <si>
    <t>โครงการ ปรับปรุงคุณภาพดินในพื้นที่ดินปัญหา</t>
  </si>
  <si>
    <t xml:space="preserve">    1) จัดหาปูนเพื่อการเกษตร (หินปูนฝุ่น)</t>
  </si>
  <si>
    <t>ตัน</t>
  </si>
  <si>
    <t xml:space="preserve">    2) ส่งเสริมการปรับปรุงพืนที่ดินเปรียวดินเค็มภาคใต้</t>
  </si>
  <si>
    <t xml:space="preserve">    3) ส่งเสริมการปรับปรุงพื้นที่ดินกรด</t>
  </si>
  <si>
    <t>ทุกตำบล</t>
  </si>
  <si>
    <t>โครงการ จัดระบบอนุรักษ์ดินและน้ำบนพื้นที่ลุ่ม - ดอน - สูง</t>
  </si>
  <si>
    <t xml:space="preserve">     1) จัดทำระบบอนุรักษ์ดินและน้ำบนพื้นที่ลุ่ม-ดอน</t>
  </si>
  <si>
    <t>โครงการ การพัฒนาที่ดินเพื่อป้องกันและบรรเทาภัยพิบัตทางการเกษตร</t>
  </si>
  <si>
    <t xml:space="preserve">     1) การจัดระบบอนุรักษ์ดินและน้ำในพื้นที่เสี่ยงภัยทางการเกษตร</t>
  </si>
  <si>
    <t>คีรีวง</t>
  </si>
  <si>
    <t>โครงการ ส่งเสริมการใช้สารอินทรีย์ลดการใช้สารเคมีทางการเกษตร</t>
  </si>
  <si>
    <t xml:space="preserve">     1) ผลิต จัดหาเมล็ดพันธุ์พืชปุ๋ยสด (ปอเทือง)</t>
  </si>
  <si>
    <t xml:space="preserve">     2) ส่งเสริมการปลูกพืชปุ๋ยสดปรับปรุงบำรุงดิน</t>
  </si>
  <si>
    <t xml:space="preserve">     3) ส่งเสริมการผลิตปุ๋ยหมัก พด.</t>
  </si>
  <si>
    <t xml:space="preserve">     4) ไถกลบตอซังเพื่อเพิ่มอินทรียวัตถุและแร่ธาตุในดิน</t>
  </si>
  <si>
    <t>โครงการ  เพิ่มประสิทธิภาพการใช้ประโยชน์ที่ดินในพื้นที่โครงการ 1 ตำบล 1 กลุ่มเกษตรทฤษฎีใหม่</t>
  </si>
  <si>
    <t xml:space="preserve">     1) สาธิตการปรับปรุงบำรุงดิน</t>
  </si>
  <si>
    <t>อ่าวลึก</t>
  </si>
  <si>
    <t>โครงการ ก่อสร้างแหล่งน้ำในไร่นานอกเขตชลประทาน</t>
  </si>
  <si>
    <t xml:space="preserve">    1) ค่าก่อสร้างแหล่งน้าในไร่นา ขนาด 1,260 ลบ.ม</t>
  </si>
  <si>
    <t>บ่อ</t>
  </si>
  <si>
    <t>ทุ่งไทรทอง</t>
  </si>
  <si>
    <t>ลำทับ</t>
  </si>
  <si>
    <t>ดินแดง</t>
  </si>
  <si>
    <t>อ่าวนาง</t>
  </si>
  <si>
    <t>เขาทอง</t>
  </si>
  <si>
    <t>เกาะศรีบอยา</t>
  </si>
  <si>
    <t>อ่าวลึกใต้</t>
  </si>
  <si>
    <t>อ่าวลึกน้อย</t>
  </si>
  <si>
    <t>นาเหนือ</t>
  </si>
  <si>
    <t xml:space="preserve">    2) ค่าควบคุมงานก่อสร้างแหล่งน้าในไร่นา ขนาด 1,260 ลบ.ม.</t>
  </si>
  <si>
    <t xml:space="preserve">    3) จำนวนพื้นที่ทางการเกษตรได้รับประโยชน์จากการก่อสร้างแหล่งน้ำในไร่นานอกเขตชลประทาน</t>
  </si>
  <si>
    <t>ผลผลิต เกษตรกรได้รับการส่งเสริมและพัฒนาศักยภาพด้านการพัฒนาที่ดิน</t>
  </si>
  <si>
    <t>ผลผลิต ทรัพยากรที่ดินและน้ำได้รับการพัฒนา</t>
  </si>
  <si>
    <t>แผนงาน พื้นฐานด้านการสร้างความสามารถในการแข่งขันของประเทศ</t>
  </si>
  <si>
    <t>ต.ค66-ก.ย.67</t>
  </si>
  <si>
    <t>ผลผลิตที่ 1 บริหารจัดการองค์ความรู้และนวัตกรรมด้านการเกษตร</t>
  </si>
  <si>
    <t>กวก.</t>
  </si>
  <si>
    <t>กิจกรรม 2   การบริหารความหลากหลายทางชีวภาพ</t>
  </si>
  <si>
    <t xml:space="preserve">          1.การรวบรวมดูแลรักษาสภาพแปลงปลูก</t>
  </si>
  <si>
    <t xml:space="preserve">                  - แปลงจันทน์เทศ</t>
  </si>
  <si>
    <t>สายพันธุ์</t>
  </si>
  <si>
    <t>ต.ค. 66-ก.ย. 67</t>
  </si>
  <si>
    <t xml:space="preserve">                 - แปลงไม้ผล</t>
  </si>
  <si>
    <t>ชนิด</t>
  </si>
  <si>
    <t xml:space="preserve">                 - แปลงไม้หอม</t>
  </si>
  <si>
    <t xml:space="preserve">         2.ปลูกขยายพันธุ์ กระจายพันธุ์</t>
  </si>
  <si>
    <t xml:space="preserve">                 - ยางพื้นเมือง</t>
  </si>
  <si>
    <t>โครงการส่งเสริมและพัฒนาอาชีพเพื่อแก้ไขปัญหาที่ดินทำกินของเกษตรกร</t>
  </si>
  <si>
    <t xml:space="preserve">         1.อบรมให้ความรู้แก่เกษตรกรที่เข้าโครงการ</t>
  </si>
  <si>
    <t>มกราคม 2567</t>
  </si>
  <si>
    <t xml:space="preserve">         2. แปลงต้นแบบ</t>
  </si>
  <si>
    <t>2/2</t>
  </si>
  <si>
    <t>ราย/ไร่</t>
  </si>
  <si>
    <t xml:space="preserve">         3.ติดตามให้คำแนะนำ</t>
  </si>
  <si>
    <t xml:space="preserve">         4.สนับสนุนชีวภัณฑ์ / ปัจจัยการผลิต</t>
  </si>
  <si>
    <t xml:space="preserve">            - พันธุ์พืช</t>
  </si>
  <si>
    <t>ชุด</t>
  </si>
  <si>
    <t>มิถุนายน 2567</t>
  </si>
  <si>
    <t xml:space="preserve">            - ปุ๋ยหมัก</t>
  </si>
  <si>
    <t>ตัน/ราย</t>
  </si>
  <si>
    <t>ก.ค.- กย. 67</t>
  </si>
  <si>
    <t xml:space="preserve">         1. อบรมเกษตรกรผู้เข้าร่วมโครงการ หลักสูตร สารวัตรเกษตรอาสา</t>
  </si>
  <si>
    <t>มีนาคม 2567</t>
  </si>
  <si>
    <t xml:space="preserve">       - ผลิตพันธุ์ปาล์มน้ำมันทีมีคุณภาพ</t>
  </si>
  <si>
    <t xml:space="preserve">             - ปาล์มน้ำมันอายุ 3-5 เดือน</t>
  </si>
  <si>
    <t>ต้น</t>
  </si>
  <si>
    <t xml:space="preserve">             - ปาล์มน้ำมันอายุ 8-12 เดือน</t>
  </si>
  <si>
    <t xml:space="preserve">      -  โครงการท่องเที่ยวเชิงอนุรักษ์ด้านการเกษตร</t>
  </si>
  <si>
    <t>ผลผลิตที่ 3 ยกระดับคุณภาพสินค้าเกษตรสู่มาตรฐาน</t>
  </si>
  <si>
    <t>กิจกรรมที่1 การตรวจสอบร้านปัจจัยการผลิตฯ /ออกใบรับรอง พรบ.</t>
  </si>
  <si>
    <t>ฉบับ</t>
  </si>
  <si>
    <t>ต.ค. 66 -ก.ย. 67</t>
  </si>
  <si>
    <t xml:space="preserve">   1. การออกใบอนุญาต</t>
  </si>
  <si>
    <t xml:space="preserve">     1.1 ใบอนุญาตขายปุ๋ย</t>
  </si>
  <si>
    <t xml:space="preserve">     1.2 ใบอนุญาตมีไว้ในครองซึ่งวัตถุอันตราย</t>
  </si>
  <si>
    <t xml:space="preserve">     1.3 ใบอนุญาตขายเมล็ดพันธุ์ควบคุม</t>
  </si>
  <si>
    <t xml:space="preserve">  2.ตรวจร้านค้าทั่วไป/ร้านQ-shop</t>
  </si>
  <si>
    <t xml:space="preserve">     2.1 ร้านค้า Q-shop </t>
  </si>
  <si>
    <t>ร้าน</t>
  </si>
  <si>
    <t xml:space="preserve">     2.2 ร้านค้าทั่วไป</t>
  </si>
  <si>
    <t xml:space="preserve">  3.เก็บตัวอย่างปัจจัยการผลิตทางการเกษตร ร้าน้าทั่วไป / ร้านค้า Q-shop</t>
  </si>
  <si>
    <t xml:space="preserve">     3.1 ตัวอย่างปุ๋ย</t>
  </si>
  <si>
    <t>มิถุนายน 67</t>
  </si>
  <si>
    <t xml:space="preserve">     3.2 ตัวอย่างวัตถุอันตราย</t>
  </si>
  <si>
    <t xml:space="preserve">     3.3 ตัวอย่างเมล็ดพันธุ์พืช</t>
  </si>
  <si>
    <t xml:space="preserve">  4.แปลงเพาะกล้าปาล์มน้ำมันเกษตรกร</t>
  </si>
  <si>
    <t>กิจกรรมที่2 ตรวจสอบแหล่งผลิตเพื่อรับรองมาตรฐานตามกระบวนการจัดการคุณภาพ GAP พืช  (รอบ 6 เดือนแรก)</t>
  </si>
  <si>
    <t xml:space="preserve">   1.แปลงใหม่ DOA /MOU</t>
  </si>
  <si>
    <t xml:space="preserve">   2.แปลงต่ออายุ</t>
  </si>
  <si>
    <t xml:space="preserve">   3.แปลงติดตาม</t>
  </si>
  <si>
    <t xml:space="preserve">   5.เก็บตัวอย่าง Moniter (ต่ออายุ)</t>
  </si>
  <si>
    <t xml:space="preserve">   6.เก็บตัวอย่าง NON GAP (แปลงใหม่)</t>
  </si>
  <si>
    <t>กิจกรรมที่ 3  การตรวจรับรองแหล่งผลิตพืชอินทรีย์ (รอบ 6 เดือน แรก)</t>
  </si>
  <si>
    <t xml:space="preserve">           - เกษตรอินทรีย์ (แปลงใหม่)</t>
  </si>
  <si>
    <t xml:space="preserve">           - เกษตรอินทรีย์ (ระยะปรับเปลี่ยน)</t>
  </si>
  <si>
    <t>โครงการส่งเสริมการดำเนินงานอันเนื่องมาจากพระราชดำริ</t>
  </si>
  <si>
    <t>กิจกรรมสนันสนุนวิชาการเกษตรด้านพืชในโครงการพระราชดำริ</t>
  </si>
  <si>
    <t xml:space="preserve">     1. โครงการอนุรักษ์พันธุ์กล้วยไม้รองเท้านารีเหลือกระบี่อนุรักษ์ขยายพันธุ์</t>
  </si>
  <si>
    <t>กระถาง</t>
  </si>
  <si>
    <t xml:space="preserve">     2. คลินิกเกษตรเคลื่อนที่</t>
  </si>
  <si>
    <t xml:space="preserve">        2.1 คลินิก 02</t>
  </si>
  <si>
    <t xml:space="preserve">        2.2 คลินิก 05</t>
  </si>
  <si>
    <t xml:space="preserve">     3. โครงการศูนย์การเรียนรู้การผลิตพืชตามแนวพระราชดำริ</t>
  </si>
  <si>
    <t xml:space="preserve">         3.1 ขยายผลเกษตรกร</t>
  </si>
  <si>
    <t xml:space="preserve">         3.2 พื้นที่</t>
  </si>
  <si>
    <t xml:space="preserve">    4. โครงการอนุรักษ์พันธุกรรมฯ</t>
  </si>
  <si>
    <t xml:space="preserve">         4.1ดูแลรักษาแปลงต้นแบบ</t>
  </si>
  <si>
    <t>โครงการส่งเสริมและพัฒนาสินค้าเกษตรชีวภาพ</t>
  </si>
  <si>
    <t xml:space="preserve">  8.1 จัดทำแปลงต้นแบบ</t>
  </si>
  <si>
    <t xml:space="preserve">  8.2  อบรมเกษตรกร</t>
  </si>
  <si>
    <t>กิจกรรมผลิตพันธุ์พืชและปัจจัยการผลิต</t>
  </si>
  <si>
    <t>กิจกรรมการบริหารความหลากหลายทางชีวภาพ</t>
  </si>
  <si>
    <t>กิจกรรมวิจัยและพัฒนา</t>
  </si>
  <si>
    <t>กิจกรรมสนับสนุนวิชาการเกษตร โครงการอนุรักษ์พันธุกรรมพืช</t>
  </si>
  <si>
    <t>กิจกรรมการพัฒนาการผลิตพืชสมุนไพรท้องถิ่นเพื่อการใช้ประโยชน์ทางการแพทย์</t>
  </si>
  <si>
    <t>แผนงานบูรณาการพัฒนาและส่งเสริมเศรษฐกิจฐานราก</t>
  </si>
  <si>
    <t>วิจัยปรับปรุงพันธุ์ปาล์มน้ำมันเพื่อเพิ่มผลผลิตและคุณภาพสำหรับอุตสาหกรรมแปรรูปเพิ่มูลค่าและพลังงานทดแทน</t>
  </si>
  <si>
    <t>งบอื่นๆ</t>
  </si>
  <si>
    <t>โครงการย่อยการวิจัยและพัฒนาพันธุ์ปาล์มน้ำมันเพื่อต้นเตี้ยและคุณภาพน้ำมันสูง</t>
  </si>
  <si>
    <t>กิจกรรม การปรับปรุงพันธุ์ปาล์มน้ำมันข้ามชนิดตามวิธีมาตรฐาน</t>
  </si>
  <si>
    <t>ทดสอบคู่ผสมกลับเพื่อพันธุ์ต้นเตี้ย</t>
  </si>
  <si>
    <t>วิจัยและพัฒนาเทคโนโลยีการผลิตพืชไร่อุตสาหกรรมอย่างมีประสิทธิภาพและเหมาะสมกับพื้นที่เฉพาะ</t>
  </si>
  <si>
    <t>โครงการย่อยการวิจัยและพัฒนาเทคโนโลยีเพื่อเพิ่มประสิทธิภาพการผลิตปาล์มน้ำมันอย่างยั่งยืน</t>
  </si>
  <si>
    <t>กิจกรรมการใช้คลื่นแสงอินฟาเรดย่านใกล้ประเมินสารอินทรีย์และสารประกอบอินทรีย์ของปาล์มน้ำมัน</t>
  </si>
  <si>
    <t>การประยุกต์ใช้ FT-NIR ประเมินธาตุอาหารในดินและใบปาล์มน้ำมัน</t>
  </si>
  <si>
    <t>การประยุกต์ใช้ FT-NIR ประเมินปริมาณและคุณภาพน้ำมันปาล์ม</t>
  </si>
  <si>
    <t>กิจกรรมการจัดการธาตุอาหารและน้ำในสวนปาล์มน้ำมัน</t>
  </si>
  <si>
    <t>การศึกษาพืชแซมร่วมกับการจัดการน้ำและธาตุอาหารของปาล์มน้ำมัน</t>
  </si>
  <si>
    <t>กิจกรรมการประเมินศักยภาพของพื้นที่ปลูกต่อการผลิตปาล์มน้ำมันเพื่ออุตสาหกรรมและพลังงาน</t>
  </si>
  <si>
    <t>โครงการพัฒนาการผลิตเมล็ดงอกปาล์มน้ำมันพันธุ์ดี</t>
  </si>
  <si>
    <t>เมล็ด</t>
  </si>
  <si>
    <t>โครงการวิจัยงานเงินทุนหมุนเวียนยางพารา</t>
  </si>
  <si>
    <t>กิโลกรัม</t>
  </si>
  <si>
    <t>กิ่ง</t>
  </si>
  <si>
    <t>ก.ค.66 - มิ.ย.67</t>
  </si>
  <si>
    <t>ผลผลิตที่ 1 งานวิจัยด้านพืชและเทคโนโลยีการเกษตร</t>
  </si>
  <si>
    <t>การทดสอบพันธุ์ปาล์มน้ำมันลูกผสมสุราษฎร์ธานีจากโครงการปรับปรุงพันธุ์รอบที่ 1 และ 2</t>
  </si>
  <si>
    <t xml:space="preserve">กิจกรรม  1. ผลิตยางแผ่นดิบ  </t>
  </si>
  <si>
    <t xml:space="preserve">            2. ผลิตกิ่งตายางพารา</t>
  </si>
  <si>
    <t>โครงการพัฒนาและขยายผลการพัฒนาเศรษฐกิจฐานรากด้วยนวัตกรรมทางวิทยาศาสตร์ตามรูปแบบกระบี่โมเดล</t>
  </si>
  <si>
    <t>งบจังหวัด</t>
  </si>
  <si>
    <t>กิจกรรม ส่งเสริมการผลิตปาล์มน้ำมันและลดต้นทุนด้วยนวัตกรรมใหม่</t>
  </si>
  <si>
    <t>พ.ค. - ก.ย.67</t>
  </si>
  <si>
    <t>กิจกรรม ส่งเสริมการเพาะเห็ดร่างแห</t>
  </si>
  <si>
    <t>โครงการขับเคลื่อนการพัฒนาเศรษฐกิจชีวภาพ เศรษฐกิจหมุนเวียน เศรษฐกิจสีเขียว (Bio-Circular-Green Economy : BCG Model ด้านปาล์มน้ำมัน)</t>
  </si>
  <si>
    <t>กิจกรรม ถ่ายทอดความรู้เกษตรกรตามหลักสูตรการพัฒนาการผลิตปาล์มน้ำมันอย่างยั่งยืน ตามมาตรฐาน RSPO (TOPSA)</t>
  </si>
  <si>
    <t>กิจกรรม ลดต้นทุนการผลิตด้วยปุ๋ยชีวภาพในสวนปาล์มน้ำมัน</t>
  </si>
  <si>
    <t>กิจกรรม ขับเคลื่อนไบโอชาร์สู่เกษตรกร</t>
  </si>
  <si>
    <t>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(อพ.สธ) จังหวัดกระบี่</t>
  </si>
  <si>
    <t xml:space="preserve">กิจกรรม อนุรักษ์พันธุกรรมทุเรียนพื้นเมืองจังหวัดกระบี่  </t>
  </si>
  <si>
    <t>โครงการแก้ไขปัญหาความเดือดร้อนของประชาชนในจังหวัดกระบี่ตามประเด็นการพัฒนาจังหวัด โดยการส่งเสริมการผลิตสินค้าเกษตรทางเลือก</t>
  </si>
  <si>
    <t>งบเร่งด่วน</t>
  </si>
  <si>
    <t>กิจกรรม พัฒนาศักยภาพเกษตรกรสู่ผู้ประกอบการแปรรูปกาแฟมาตรฐาน GI จังหวัดกระบี่</t>
  </si>
  <si>
    <t>ม.ค. - มี.ค.67</t>
  </si>
  <si>
    <t>โครงการส่งเสริมความมั่นคงทางด้านอาหาร</t>
  </si>
  <si>
    <t>กิจกรรม ส่งเสริมการผลิตและการแปรรูปข้าวไร่หอมหัวบอนสู่เกษตรมูลค่าสูง จังหวัดกระบี่</t>
  </si>
  <si>
    <t xml:space="preserve">     ผลผลิตเกษตรกรได้รับการส่งเสริมและพัฒนาศักยภาพ</t>
  </si>
  <si>
    <t>80</t>
  </si>
  <si>
    <t>1. ขับเคลื่อนงานอาสาสมัครเกษตร</t>
  </si>
  <si>
    <t>1.1 ประชุมคณะกรรมการบริหารงานอาสาสมัครเกษตรจังหวัด</t>
  </si>
  <si>
    <t xml:space="preserve">16 </t>
  </si>
  <si>
    <t>2. ส่งเสริมและพัฒนากระบวนการปฏิบัติงาน</t>
  </si>
  <si>
    <t>2.1  เวทีแลกเปลี่ยนเรียนรู้อาสาสมัครเกษตรหมู่บ้าน (อกม.)</t>
  </si>
  <si>
    <t>2.2 สนับสนุนการปฏิบัติงานของอาสาสมัครเกษตรหมู่บ้าน (อกม.)</t>
  </si>
  <si>
    <t>8</t>
  </si>
  <si>
    <t>2.3 เวทีเครือข่ายแลกเปลี่ยนเรียนรู้อาสาสมัครเกษตรระดับจังหวัด</t>
  </si>
  <si>
    <t>30</t>
  </si>
  <si>
    <t>2. กิจกรรมเพิ่มประสิทธิภาพการบริหารจัดการด้านการเกษตรและสหกรณ์</t>
  </si>
  <si>
    <t>คน</t>
  </si>
  <si>
    <t xml:space="preserve"> 1. โครงการส่งเสริมการใช้เครื่องจักรกลทางการเกษตร</t>
  </si>
  <si>
    <t>กิจกรรมส่งเสริมการใช้เครื่องจักรกลการเกษตรทดแทนแรงงานเกษตร</t>
  </si>
  <si>
    <t>1. สร้างช่างเกษตรท้องถิ่นประจำแปลงใหญ่</t>
  </si>
  <si>
    <t>1.1 ช่างเกษตรท้องถิ่นหลักสูตรพื้นฐาน</t>
  </si>
  <si>
    <t>1.2 ติดตาม นิเทศ ประเมินผลการดำเนินงาน และสรุปรายงาน</t>
  </si>
  <si>
    <t xml:space="preserve">2. โครงการยกระดับคุณภาพมาตรฐานสินค้าเกษตร </t>
  </si>
  <si>
    <t>กิจกรรมพัฒนาคุณภาพสินค้าเกษตรสู่มาตรฐาน GAP</t>
  </si>
  <si>
    <t>1.1 อบรมเกษตรกรเข้าสู่ระบบมาตรฐาน GAP และศึกษาดูงาน</t>
  </si>
  <si>
    <t>3.โครงการส่งเสริมการใช้สารชีวภัณฑ์และแมลงศัตรูธรรมชาติทดแทนสารเคมีทางการเกษตร</t>
  </si>
  <si>
    <t xml:space="preserve"> กิจกรรมส่งเสริมการอารักขาพืชเพื่อเพิ่มประสิทธิภาพการผลิตสินค้าเกษตร</t>
  </si>
  <si>
    <t>1. ส่งเสริมการจัดการศัตรูพืชโดยวิธีผสมผสานและลดการใช้สารเคมีป้องกันกำจัดศัตรูพืช</t>
  </si>
  <si>
    <t>1.1 จัดกระบวนการถ่ายทอดความรู้ให้เกษตรกร ครั้งที่ 1 การป้องกันกำจัดศัตรูพืชโดยวิธีผสมผสาน</t>
  </si>
  <si>
    <t>1.2 จัดกระบวนการถ่ายทอดความรู้ให้เกษตรกร ครั้งที่ 2 การใช้สารเคมีอย่างถูกต้องและปลอดภัย</t>
  </si>
  <si>
    <t>1.3 ติดตาม ประเมินผลการดำเนินงาน</t>
  </si>
  <si>
    <t>1.4 สนับสนุนให้เกษตรกรใช้สารชีวภัณฑ์ (เชื้อจุลินทรีย์ และศัตรูธรรมชาติ) รวมถึงวิธีการต่างๆ ที่เหมาะสมในการควบคุมศัตรูพืช</t>
  </si>
  <si>
    <t>2. ติดตามประเมินผลการดำเนินงาน</t>
  </si>
  <si>
    <t>2.1 ตรวจสารเคมีทางการเกษตรตกค้างในผลผลิตการเกษตรของเกษตรกร</t>
  </si>
  <si>
    <t>1. พัฒนาเกษตรกรสู่มาตรฐานเกษตรอินทรีย์ (รายใหม่)</t>
  </si>
  <si>
    <t>3.ติดตาม ให้คำปรึกษา และประเมินแปลงเบื้องต้น</t>
  </si>
  <si>
    <t>1. บริหารจัดการถ่ายทอดความรู้</t>
  </si>
  <si>
    <t xml:space="preserve">    1.1 การวิเคราะห์/จัดทำแผน/ปรับปรุงข้อมูล</t>
  </si>
  <si>
    <t xml:space="preserve">    1.2 การถ่ายทอดความรู้ให้เกษตรกรระดับอำเภอ</t>
  </si>
  <si>
    <t xml:space="preserve">    1.3 การถ่ายทอดความรู้ให้เกษตรกรระดับจังหวัด</t>
  </si>
  <si>
    <t>2. จัดประชุมเชื่อมโยงการดำเนินงานคณะกรรมการเครือข่าย ศพก.และแปลงใหญ่</t>
  </si>
  <si>
    <t>3. จัดทำบัตรประจำตัวคณะกรรมการแปลงใหญ่</t>
  </si>
  <si>
    <t>ใบ</t>
  </si>
  <si>
    <t>4. ติดตามผลการดำเนินงานโครงการฯ</t>
  </si>
  <si>
    <t xml:space="preserve">       1.ถ่ายทอดความรู้ให้กับเกษตรกร เรื่องการผลิตสับปะรดคุณภาพดี เพื่อเตรียมผลักดันสู่การสร้างให้เป็นสินค้าอัตลักษณ์</t>
  </si>
  <si>
    <t xml:space="preserve">       2. ประชุมวางแผนติดตามข้อมูลการสร้างมูลค่าเพิ่มแก่ผลผลิตสับปะรด โดยผลักดันให้เป็นสินค้าอัตลักษณ์แต่ละท้องถิ่น</t>
  </si>
  <si>
    <t xml:space="preserve">       1. ถ่ายทอดความรู้ให้แก่เกษตรกรด้านการเพิ่มประสิทธิภาพการผลิตาแฟให้มีคุณภาพดี เพื่อเตรียมเข้าสู่การเป็นสินค้าเกษตรอัตลักษณ์</t>
  </si>
  <si>
    <t xml:space="preserve">          1.1 อบรมและศึกษาดูงานแก่เกษตรกร เรื่อง การผลิตกาแฟคุณภาพดีเพื่อเตรียมเข้าสู่เป็นสินค้าอัตลักษณ์</t>
  </si>
  <si>
    <t xml:space="preserve">       2. การบริหารจัดการและติดตามสถานการณ์กาแฟ</t>
  </si>
  <si>
    <t>1.1 อบรมและศีกษาดูงานแก่เกษตรกร เรื่อง การผลิตมะพร้าวเพื่อเตรียมเข้าสู่เป็นสินค้าอัตลักษณ์</t>
  </si>
  <si>
    <t>2.1 ประเมินสถานการณ์ ติดตามและสรุปผลการดำเนินงานโครงการฯ</t>
  </si>
  <si>
    <t>2.2 ประเมินสถานการณ์ ติดตามและสรุปผลการดำเนินงานโครงการฯ</t>
  </si>
  <si>
    <t xml:space="preserve">   1. พัฒนาเกษตรกรผลิตสินค้าไม้ผลอัตลักษณ์พื้นถิ่นที่เหมาะสมกับพื้นที่สู่มาตรฐานสร้างความเข้มแข็งขององค์กร</t>
  </si>
  <si>
    <t xml:space="preserve">    1.1 จัดอบรมถ่ายทอดเทคโนโลยีการผลิตสินค้าไม้ผลอัตลักษณ์พื้นถิ่น</t>
  </si>
  <si>
    <t xml:space="preserve">  2. พัฒนาการสร้างมูลค่าเพิ่ม การตลาด การประชาสัมพันธ์และเผยแพร่สินค้าไม้ผลอัตลักษณ์คุณภาพดีสู่ผู้บริโภค </t>
  </si>
  <si>
    <t xml:space="preserve">     2.1 พัฒนาจุดรวบรวมและบรรจุภัณฑ์เพื่อเพิ่มมูลค่า</t>
  </si>
  <si>
    <t>สินค้า</t>
  </si>
  <si>
    <t xml:space="preserve">        3.1 ติดตามคาดคะเนสถานการณ์ผลไม้ระดับจังหวัด</t>
  </si>
  <si>
    <t xml:space="preserve">        3.2 ติดตามคาดคะเนสถานการณ์ผลไม้ระดับอำเภอ</t>
  </si>
  <si>
    <t xml:space="preserve">        3.3 เพิ่มประสิทธิภาพการจัดทำข้อมูลประมาณการผลผลิตไม้ผล</t>
  </si>
  <si>
    <t xml:space="preserve">         3.3.1 สำรวจแปลงพยากรณ์เพื่อประเมินสถานการณ์ผลผลิตไม้ผลระดับอำเภอ</t>
  </si>
  <si>
    <t xml:space="preserve">         3.3.2 จัด Focus Group เพื่อสรุปข้อมูลการประเมินสถานการณ์ผลผลิตในแปลงพยากรณ์ (ระดับอำเภอ)</t>
  </si>
  <si>
    <t xml:space="preserve">         3.3.3 จัด Focus Group เพื่อสรุปข้อมูลการประเมินสถานการณ์ผลผลิตในแปลงพยากรณ์ (ระดับจังหวัด)</t>
  </si>
  <si>
    <t xml:space="preserve">   4. บริหารจัดการโครงการ</t>
  </si>
  <si>
    <t xml:space="preserve">     4.1 ติดตาม และประเมินผล</t>
  </si>
  <si>
    <t>กิจกรรมส่งเสริมการเพิ่มประสิทธิภาพการใช้น้ำในระดับไร่นา</t>
  </si>
  <si>
    <t xml:space="preserve">   1. ถ่ายทอดความรู้แก่เกษตรกร หลักสูตรการใช้น้ำอย่างรู้คุณค่าสำหรับเกษตรกร</t>
  </si>
  <si>
    <t>ครัวเรือน</t>
  </si>
  <si>
    <t>กิจกรรมขึ้นทะเบียนและปรับปรุงทะเบียนเกษตรกร</t>
  </si>
  <si>
    <t>1.ปรับปรุงข้อมูลทะเบียนเกษตรกรให้เป็นปัจจุบัน</t>
  </si>
  <si>
    <t>1. ติดตามการจัดเก็บและปรับปรุงข้อมูลทะเบียนเกษตรกรให้เป็นปัจจุบัน</t>
  </si>
  <si>
    <t>1.2 ค่าอินเตอร์เน็ตสำหรับใช้กับ talet ในการปรับปรุงทะเบียนและวาดแปลง</t>
  </si>
  <si>
    <t>เครื่อง</t>
  </si>
  <si>
    <t>กิจกรรมส่งเสริมและพัฒนาต้นแบบเกษตรอัจฉริยะ</t>
  </si>
  <si>
    <t>1. ส่งเสริมนวัตกรรมและเทคโนโลยีใหม่ ด้านการเกษตร</t>
  </si>
  <si>
    <t>กิจกรรมพัฒนาประสิทธิภาพโลจิสติกส์เกษตรเพื่อลดการสูญเสีย</t>
  </si>
  <si>
    <t>1. พัฒนาเกษตรกรเป็นผู้ประกอบการสู่ตลาดสินค้าเกษตรที่มีศักยภาพ</t>
  </si>
  <si>
    <t>2. พัฒนาตลาดเกษตรกรให้มีอัตลักษณ์ เป็นแหล่งรวบรวมและจำหน่ายสินค้าของเกษตรกรที่มีศักภาพ</t>
  </si>
  <si>
    <t xml:space="preserve">   กิจกรรมส่งเสริมและพัฒนาวิสาหกิจชุมชน</t>
  </si>
  <si>
    <t xml:space="preserve">      1.1 การยกระดับศักภาพวิสาหกิจชุมชนจากระดับปานกลางเป็นระดับดี</t>
  </si>
  <si>
    <t xml:space="preserve">           - จัดเวทีชุมชน ครั้งที่ 1</t>
  </si>
  <si>
    <t xml:space="preserve">           - สนับสนุนงบประมาณยกระดับตามแผนพัฒนาศักยภาพ</t>
  </si>
  <si>
    <t xml:space="preserve">      2.1 สนับสนุนการดำเนินงานของเครือข่ายวิสาหกิจชุมชน</t>
  </si>
  <si>
    <t>เครือข่าย</t>
  </si>
  <si>
    <t xml:space="preserve">      3.1 ประกวดวิสาหกิจชุมชนดีเด่นระดับจังหวัด</t>
  </si>
  <si>
    <t xml:space="preserve"> 4. สนับสนุนกลไกการดำเนินงานตาม พ.ร.บ. ส่งเสริมวิสาหกิจชุมชน</t>
  </si>
  <si>
    <t xml:space="preserve">     4.1 ประชุมคณะอนุกรรมการอำเภอที่แต่งตั้งโดยคณะกรรมการส่งเสริมิสาหกิจชุมชนจังหวัด</t>
  </si>
  <si>
    <t xml:space="preserve">     4.2 สนับสนุนการปฏิบัติงานด้านทะเบียนวิสาหกิจชุมชน</t>
  </si>
  <si>
    <t xml:space="preserve">       1) สนับสนุนการดำเนินงานของนายทะเบียนวิสาหกิจชุมชน (อำเภอละ 2,000 บาท)</t>
  </si>
  <si>
    <t>5. ติดตามและประเมินผลโครงการ</t>
  </si>
  <si>
    <t>กิจกรรมสร้างมูลค่าเพิ่มจากวัสดุเหลือใช้ทางการเกษตร</t>
  </si>
  <si>
    <t>1. ถ่ายทอดองค์ความรู้การสร้างมูลค่าพิ่มจากวัสดุเหลือใช้ทางการเกษตรและฝึกอบรมเกษตรกร</t>
  </si>
  <si>
    <t xml:space="preserve"> 1.1 วิเคราะห์ชุมชน ถ่ายทอดองค์ความรู้การสร้างมูลค่าเพิ่มจากวัสดุเหลือใช้ทางการเกษตร</t>
  </si>
  <si>
    <t xml:space="preserve"> 1.2 ส่งเสริมการพัฒนาผลิตภัณฑ์จากวัสดุเหลือใช้ทางการเกษตรและถ่ายทอดแนวทางการพัฒนาธุรกิจ พัฒนาศักยภาพด้านการตลาด</t>
  </si>
  <si>
    <t>2. ติดตาม นิเทศ สรุป ประเมินผล และจัดทำรายงาน</t>
  </si>
  <si>
    <t xml:space="preserve">   กิจกรรมส่งเสริมการดำเนินงานอันเนื่องมาจากพระราชดำริ</t>
  </si>
  <si>
    <t xml:space="preserve"> - สนับสนุนโครงการอันเนื่องมาจากพระราชดำริ</t>
  </si>
  <si>
    <t xml:space="preserve">  1.1 การดำเนินงานเปิดคลีนิกเกษตรเคลื่อนที่</t>
  </si>
  <si>
    <t xml:space="preserve">    1.1.1 จัดคลินิกเกษตรเคลื่อนที่ ไตรมาส 1 </t>
  </si>
  <si>
    <t xml:space="preserve">    1.1.2 จัดคลินิกเกษตรเคลื่อนที่ ไตรมาส 2</t>
  </si>
  <si>
    <t xml:space="preserve">  2.1 ถ่ายทอดความรู้ด้านการเกษตรให้กับครู นักเรียน และผู้ปกครอง</t>
  </si>
  <si>
    <t xml:space="preserve">  2.2 ส่งเสริมการจัดทำแปลงผลิตพืชในโรงเรียน</t>
  </si>
  <si>
    <t xml:space="preserve">      2.2.1 โรงเรียนสังกัด ตชด.</t>
  </si>
  <si>
    <t xml:space="preserve">  3.1 การถ่ายทอดความรู้เทคโนโลยีด้านการเกษตร หลักสูตร การพัฒนาศักยภาพการผลิต</t>
  </si>
  <si>
    <t xml:space="preserve">  3.2 ส่งเสริมกิจกรรมพัฒนาศักยภาพกลุ่ม</t>
  </si>
  <si>
    <t xml:space="preserve">  3.3 สนับสนุนการปฏิบัติงานของเจ้าหน้าที่</t>
  </si>
  <si>
    <t>แผนงานยุทธศาสตร์เพื่อสนับสนุนด้านการสร้างโอกาสและความเสมอภาคทางสังคม</t>
  </si>
  <si>
    <t xml:space="preserve">     กิจกรรมส่งเสริมเคหกิจเกษตรในครัวเรือนเกษตรสูงวัย</t>
  </si>
  <si>
    <t xml:space="preserve">    1.ส่งเสริมเคหกิจเกษตรเพื่อการพัฒนาคุณภาพชีวิตและสร้างรายได้เสริมจากการประกอบอาชีพในกลุ่มเกษตรสูงวัย</t>
  </si>
  <si>
    <t xml:space="preserve">       1.1 จัดกระบวนการเรียนรู้เพื่อเตรียมความพร้อมเข้าสู่สังคมเกษตรสูงวัย ส่งเสริมการรวมกลุ่ม และจัดทำแผนการสร้างรายได้เสริมจากการประกอบอาชึพในกลุ่มเกษตรสูงวัย</t>
  </si>
  <si>
    <t xml:space="preserve">       1.2 จัดกระบวนการเรียนรู้เพื่อพัฒนาทักษะตามแผนการสร้างรายได้เสริมจากการประกอบอาชีพในกลุ่มเกษตรสูงวัย </t>
  </si>
  <si>
    <t xml:space="preserve">       1.3 สนับสนุนค่าใช้จ่ายในการดำเนินการกิจกรรมสร้างรายได้เสริมจากการประกอบอาชีพในกลุ่มเกษตรสูงวัย</t>
  </si>
  <si>
    <t xml:space="preserve">       1.4 ติดตามและประเมินผลโครงการ</t>
  </si>
  <si>
    <t xml:space="preserve">   2. เสริมสร้างศักยภาพกลุ่มเกษตรสูงวัยเพื่อเตรียมความพร้อมเป็นผู้ประกอบการเกษตรเบื้องต้น</t>
  </si>
  <si>
    <t xml:space="preserve">       2.1 จัดกระบวนการเรียนรู้และจัดทำแผนธุรกิจ เพื่อเตรียมความพร้อมสู่การเป็นผู้ประกอบการเกษตรเบื้องต้น </t>
  </si>
  <si>
    <t>โครงการระบบส่งเสริมเกษตรแบบแปลงใหญ่ กิจกรรมระบบส่งเสริมเกษตรแบบแปลงใหญ่ เพื่อดำเนินงานโครงการ ดังนี้</t>
  </si>
  <si>
    <t xml:space="preserve"> 1. โครงการสร้างความเข้มแข็งกลุ่มการผลิตด้านการเกษตร</t>
  </si>
  <si>
    <t xml:space="preserve">   1. เสริมสร้างและพัฒนาศักยภาพกลุ่มส่งเสริมอาชีพการเกษตร</t>
  </si>
  <si>
    <t xml:space="preserve">   1.1 พัฒนาศักยภาพกลุ่มส่งเสริมอาชีพการเกษตรเพื่อยกระดับ สู่การเป็นผู้ประกอบการเบื้องต้น</t>
  </si>
  <si>
    <t xml:space="preserve">     1.1.1 จัดกระบวนการเรียนรู้ เพื่อวิเคราะห์ศักยภาพกลุ่ม/พื้นที่/ชุมชน และจัดทำแผนพัฒนาสู่ผู้ประกอบการเกษตรเบื้องต้น </t>
  </si>
  <si>
    <t xml:space="preserve">     1.1.2 จัดกิจกรรมแลกเปลี่ยนเรียนรู้เพื่อพัฒนาศักยภาพกลุ่มสู่ผู้ประกอบการเกษตรเบื้องต้น และเชื่อมโยงเครือข่ายกับผู้ประกอบการเกษตร</t>
  </si>
  <si>
    <t xml:space="preserve">   2. เสริมสร้างและพัฒนาศักยภาพกลุ่มแม่บ้านเกษตรกร</t>
  </si>
  <si>
    <t xml:space="preserve">  2.1 ขับเคลื่อนการดำเนินงานกลุ่มแม่บ้านเกษตรกร</t>
  </si>
  <si>
    <t xml:space="preserve">          2.1.1 พัฒนาศักยภาพผู้นำกลุ่มแม่บ้านเกษตรกร ระดับจังหวัด (ในรูปแบบอนนไลน์)</t>
  </si>
  <si>
    <t>2.2 พัฒนาศักยภาพกลุ่มแม่บ้านเกษตรกรเพื่อยกระดับสู่การเป็นผู้ประกอบการเบื้องต้น</t>
  </si>
  <si>
    <t xml:space="preserve">         2.2.1 จัดกระบวนการเรียนรู้ เพื่อวิเคราะห์ศักยภาพกลุ่ม/พื้นที่/ชุมชน และจัดทำแผนพัฒนาธุรกิจเบื้องต้น </t>
  </si>
  <si>
    <t xml:space="preserve">   2.2.2 จัดกิจกรรมแลกเปลี่ยนเรียนรู้การบริหารจัดการธุรกิจและเชื่อมโยงเครือข่ายกับผู้ประกอบการเกษตร</t>
  </si>
  <si>
    <t xml:space="preserve">    3. เสริมสร้างและพัฒนาศักยภาพกลุ่มยุวเกษตรกร</t>
  </si>
  <si>
    <t>3.1 เสริมสร้างและพัฒนากลุ่มยุวเกษตรกรให้มีความเข้มแข็ง</t>
  </si>
  <si>
    <t xml:space="preserve"> 3.1.1 พัฒนาศักยภาพกลุ่มยุวเกษตรกรเพื่อเตรียมความพร้อมสู่กลุ่มเข้มแข็ง (Smart Group)</t>
  </si>
  <si>
    <t xml:space="preserve">     1) อบรมถ่ายทอดความรู้และฝึกทักษะกระบวนการกลุ่มยุวเกษตรกร</t>
  </si>
  <si>
    <t xml:space="preserve">     2) สนับสนุนวัสดุการเกษตรเพื่อพัฒนาทักษะการเกษตรและเคหกิจเกษตร</t>
  </si>
  <si>
    <t>4. การส่งเสริมความมั่นคงทางด้านอาหารในระดับชุมชนเพื่อการพัฒนาที่ยั่งยืน</t>
  </si>
  <si>
    <t xml:space="preserve"> 4.1 ส่งเสริมการสร้างความมั่นคงด้านอาหารเพื่อการบริโภคในครัวเรือนเกษตรกรและชุมชน</t>
  </si>
  <si>
    <t xml:space="preserve">    4.1.1 จัดกระบวนการเรียนรู้ระยะที่ 1 สร้างการรับรู้ วิเคราะห์พื้นที่ และจัดทำแผนสร้างความมั่นคงด้านอาหารเพื่อการบริโภคในครัวเรือนเกษตรกรและชุมชน</t>
  </si>
  <si>
    <t xml:space="preserve">    4.1.2 จัดกระบวนการเรียนรู้ระยะที่ 2 พัฒนาทักษะด้านการเกษตรและเคหกิจเกษตรเพื่อสร้างความมั่นคงด้านอาหาร</t>
  </si>
  <si>
    <t xml:space="preserve">          4.1.3 ติดตามและประเมินผลโครงการ</t>
  </si>
  <si>
    <t>5. การสร้างความภาคภูมิใจในการสืบทอดอาชีพเกษตรกร</t>
  </si>
  <si>
    <t xml:space="preserve"> 5.1 คัดเลือกเกษตรกรและสถาบันเกษตรกรดีเด่น เพื่อเผยแพร่เกียรติคุณและผลงานต่อสาธารณชน </t>
  </si>
  <si>
    <t xml:space="preserve">    5.1.1 ค่าใช้จ่ายในการคัดเลือกเกษตรกรและสถาบันเกษตรกรดีเด่น ระดับจังหวัด</t>
  </si>
  <si>
    <t>1. สนับสนุนการให้บริการของศพก.และศูนย์เครือข่าย</t>
  </si>
  <si>
    <t>1.1 งานวันถ่ายทอดเทคโนโลยีเพื่อเริ่มต้นฤดูกาลผลิตใหม่ (Field day)</t>
  </si>
  <si>
    <t xml:space="preserve">    1) การจัดงานวันถ่ายทอดเทคโนโลยีเพื่อเริ่มต้นฤดูกาลผลิตใหม่ (Field day)</t>
  </si>
  <si>
    <t>1.2 ประกวด ศพก. ดีเด่น</t>
  </si>
  <si>
    <t xml:space="preserve">  - ระดับจังหวัด</t>
  </si>
  <si>
    <t>2. บริหารจัดการเพื่อขับเคลื่อนการดำเนินงาน</t>
  </si>
  <si>
    <t xml:space="preserve"> 2.1 ประชุมคณะกรรมการเครือข่าย ศพก.ระดับจังหวัด</t>
  </si>
  <si>
    <t xml:space="preserve"> 2.2 ประชุมคณะกรรมการเครือข่าย ศพก.ระดับอำเภอ</t>
  </si>
  <si>
    <t>3. ติดตามและรายงานผลการดำเนินงาน ศพก.</t>
  </si>
  <si>
    <t>4. การพัฒนาศูนย์เครือข่าย</t>
  </si>
  <si>
    <t xml:space="preserve"> 4.1 การพัฒนาศูนย์จัดการศัตรูพืชชุมชน (ศจช.)</t>
  </si>
  <si>
    <t xml:space="preserve">   4.1.1 ขับเคลื่อนและขยายผลการดำเนินงานโรงเรียนเกษตรกร </t>
  </si>
  <si>
    <t xml:space="preserve">      1) พัฒนาโรงเรียนเกษตรกรต้นแบบ ปี 2567 ด้านการจัดการศัตรูพืชแบบมีส่วนร่วมของชุมชน </t>
  </si>
  <si>
    <t xml:space="preserve">      2) จัดทำแปลงเรียนรู้โรงเรียนเกษตรกร</t>
  </si>
  <si>
    <t xml:space="preserve">      3) ติดตาม นิเทศ สรุป ประเมินผลและจัดทำรายงาน</t>
  </si>
  <si>
    <t xml:space="preserve">   4.1.2 สนับสนุนการสำรวจและติดตามสถานการณ์ศัตรูพืช</t>
  </si>
  <si>
    <t xml:space="preserve">      1) สนับสนุนการสำรวจติดตามสถานการณ์ศัตรูพืชใน ศจช. และพื้นที่เสี่ยง</t>
  </si>
  <si>
    <t xml:space="preserve">      2) ติดตามนิเทศ สรุป ประเมินผล และจัดทำรายงาน</t>
  </si>
  <si>
    <t xml:space="preserve">    4.2 การพัฒนาศูนย์จัดการดินปุ๋ยชุมชน (ศดปช.)</t>
  </si>
  <si>
    <t xml:space="preserve">    4.2.1 ขับเคลื่อนการดำเนินงานของศูนย์จัดการดินปุ๋ยชุมชน (ศดปช.)</t>
  </si>
  <si>
    <t xml:space="preserve">      1) สนับสนุนการจัดทำแปลงเรียนรู้การจัดการดินและปุ๋ยเพื่อลดต้นทุนการผลิต</t>
  </si>
  <si>
    <t xml:space="preserve">      2) ประเมินการขับเคลื่อนการพัฒนา ศดปช.ในพื้นที่</t>
  </si>
  <si>
    <t>หน่วยงาน</t>
  </si>
  <si>
    <t xml:space="preserve">    4.2.2 สนับสนุนการถ่ายทอดเทคโนโลยีและนวัตกรรมการจัดการดินและปุ๋ย</t>
  </si>
  <si>
    <t xml:space="preserve">      1) จัดกระบวนการเรียนรู้ด้านการจัดการดินและปุ๋ยแก่สมาชิก ศดปช.</t>
  </si>
  <si>
    <t xml:space="preserve">   4.2.3 ประกวดศูนย์จัดการดินและปุ๋ยชุมชน (ศดปช.) ดีเด่น</t>
  </si>
  <si>
    <t xml:space="preserve">      1) ประกวด ศดปช. ดีเด่นระดับจังหวัด</t>
  </si>
  <si>
    <t xml:space="preserve">     1. พัฒนาเกษตรกรปราดเปรื่อง และเกษตรกรรุ่นใหม่ (Smart Farmer &amp; Young Smart Farmer)</t>
  </si>
  <si>
    <t xml:space="preserve">   1.1.1 พัฒนาเกษตรกรรุ่นใหม่ให้เป็น Young Smart Farmer</t>
  </si>
  <si>
    <t xml:space="preserve">        1) อบรมหลักสูตรพัฒนาเกษตรกรรุ่นใหม่ให้เป็น Young Smart Farmer</t>
  </si>
  <si>
    <t xml:space="preserve">              2) ติดตามและประเมินผลโครงการ</t>
  </si>
  <si>
    <t>1.2 การพัฒนาเกษตรกรปราดเปรื่อง (Smart Farmer)</t>
  </si>
  <si>
    <t xml:space="preserve">        1) อบรมหลักสูตรพัฒนาเกษตรกรให้เป็นเกษตรกรปราดเปรื่อง (Smart Farmer)</t>
  </si>
  <si>
    <t>ศพก.เหนือคลอง ศพก. เขาพนม ศพก. คลองท่อม</t>
  </si>
  <si>
    <t>สนง.เกษตรจังหวัดกระบี่</t>
  </si>
  <si>
    <t>ห้องประชุมอาคารศูนย์ปฏิบัติการปาล์มน้ำมันจังหวัดกระบี่ อ.เมือง จ.กระบี่</t>
  </si>
  <si>
    <t>สนง.กษจ.</t>
  </si>
  <si>
    <t xml:space="preserve"> 8 อำเภอ</t>
  </si>
  <si>
    <t>อ.เขาพนม</t>
  </si>
  <si>
    <t>3 อำเภอ</t>
  </si>
  <si>
    <t>6 อำเภอ</t>
  </si>
  <si>
    <t>7 อำเภอ</t>
  </si>
  <si>
    <t>สนง.กษจ.กระบี่</t>
  </si>
  <si>
    <t>8 อำเภอ      และ สนง.กษจ.กระบี่</t>
  </si>
  <si>
    <t>อ.เมืองกระบี่</t>
  </si>
  <si>
    <t>สนง.กษจ/กสผ.</t>
  </si>
  <si>
    <t>อ.ปลายพระยา</t>
  </si>
  <si>
    <t xml:space="preserve">สนง.กษอ. </t>
  </si>
  <si>
    <t>อ.เหนือคลอง</t>
  </si>
  <si>
    <t>อ.คลองท่อม</t>
  </si>
  <si>
    <t>จังหวัดกระบี่</t>
  </si>
  <si>
    <t>ในพื้นที่จังหวัดกระบี่</t>
  </si>
  <si>
    <t>สนง.กษจ</t>
  </si>
  <si>
    <t xml:space="preserve">อ.เหนือคลอง
</t>
  </si>
  <si>
    <t xml:space="preserve">อ.คลองท่อม
</t>
  </si>
  <si>
    <t>อ.เกาะลันตา</t>
  </si>
  <si>
    <t>อ.ลำทับ</t>
  </si>
  <si>
    <t>อ.คลองท่อม
อ.เขาพนม</t>
  </si>
  <si>
    <t>2.4 ติดตามและประเมินผลโครงการ</t>
  </si>
  <si>
    <t xml:space="preserve"> - พัฒนาเครือข่ายงานส่งเสริมการเกษตร (ระบบส่งเสริมการเกษตร)</t>
  </si>
  <si>
    <t>1.การจัดเวทีตามระบบส่งเสริมการเกษตร</t>
  </si>
  <si>
    <t xml:space="preserve">1.1 เวทีแลกเปลี่ยนเรียนรู้ระดับอำเภอ (District Workshop: DW) </t>
  </si>
  <si>
    <t>1.ยกระดับการผลิตและคุณภาพผลผลิตสินค้าเกษตรสู่มาตรฐาน GAP</t>
  </si>
  <si>
    <t xml:space="preserve"> 1. พัฒนาความรู้และศักยภาพของเกษตรกร</t>
  </si>
  <si>
    <t>2. พัฒนาเกษตรกรสู่มาตรฐานเกษตรอินทรีย์ และศึกษาดูงาน (รายเดิมปี 2566)</t>
  </si>
  <si>
    <t>1. ถ่ายทอดความรู้ให้แก่เกษตรกรด้านการเพิ่มประสิทธิภาพการผลิตมะพร้าวให้มีคุณภาพดี เพื่อเตรียมเข้าสู่การเป็นสินค้าเกษตรอัตลักษณ์</t>
  </si>
  <si>
    <t>1) เพิ่มประสิทธิภาพการผลิตสับปะรด</t>
  </si>
  <si>
    <t>กิจกรรมเพิ่มประสิทธิภาพการผลิตสินค้าเกษตร</t>
  </si>
  <si>
    <t>2) เพิ่มประสิทธิภาพการผลิตกาแฟเพื่อความยั่งยืน</t>
  </si>
  <si>
    <t>2. การบริหารจัดการและติดตามสถานการณ์มะพร้าว</t>
  </si>
  <si>
    <t>1.1 การพัฒนาเกษตรกรรุ่นใหม่</t>
  </si>
  <si>
    <t xml:space="preserve">    1.2.1  พัฒนาเกษตรกรให้เป็นเกษตรกรปราดเปรื่อง (Smart Farmer)</t>
  </si>
  <si>
    <t>กิจกรรมการพัฒนาเกษตรกร</t>
  </si>
  <si>
    <t>1. พัฒนาอาสาสมัครเกษตรหมู่บ้าน</t>
  </si>
  <si>
    <t>กิจกรรมเพิ่มประสิทธิภาพการผลิตแมลงเศรษฐกิจ</t>
  </si>
  <si>
    <t>กิจกรรมพัฒนาการผลิตเกษตรอินทรีย์</t>
  </si>
  <si>
    <t>โครงการระบบส่งเสริมเกษตรแบบแปลงใหญ่</t>
  </si>
  <si>
    <t>กิจกรรมระบบส่งเสริมเกษตรแบบแปลงใหญ่</t>
  </si>
  <si>
    <t>โครงการเพิ่มประสิทธิภาพการผลิตสินค้าเกษตร</t>
  </si>
  <si>
    <t>3) เพิ่มประสิทธิภาพการผลิตมะพร้าวเพื่อความยั่งยืน</t>
  </si>
  <si>
    <t>โครงการส่งเสริมและพัฒนาสินค้าเกษตรอัตลักษณ์พื้นถิ่น</t>
  </si>
  <si>
    <t>กิจกรรมส่งเสริมอาชีพด้านการเกษตรตามอัตลักษณ์และภูมิปัญญาท้องถิ่น</t>
  </si>
  <si>
    <t xml:space="preserve"> 3. บริหารงานตามยุทธศาสตร์ผลไม้</t>
  </si>
  <si>
    <t>โครงการส่งเสริมการเพิ่มประสิทธิภาพการใช้น้ำในระดับไร่นา</t>
  </si>
  <si>
    <t>โครงการขึ้นทะเบียนและปรับปรุงทะเบียนเกษตรกร</t>
  </si>
  <si>
    <t>โครงการ 1 อำเภอ 1 แปลงเกษตรอัจฉริยะ</t>
  </si>
  <si>
    <t>โครงการพัฒนาประสิทธิภาพโลจิสติกส์เกษตรเพื่อลดการสูญเสีย</t>
  </si>
  <si>
    <t>1. การยกระดับศักยภาพวิสาหกิจชุมชน</t>
  </si>
  <si>
    <t>2. ส่งเสริมการสร้างเครือข่ายวิสาหกิจชุมชน</t>
  </si>
  <si>
    <t>3. ส่งเสริมและพัฒนาวิสาหกิจชุมชนต้นแบบ</t>
  </si>
  <si>
    <t>โครงการสร้างมูลค่าเพิ่มจากวัสดุเหลือใช้ทางการเกษตร</t>
  </si>
  <si>
    <t>โครงการคลินิกเกษตรเคลื่อนที่ในพระราชานุเคราะห์ สมเด็จพระบรมโอรสาธิราชฯ สยามมกุฏราชกุมาร</t>
  </si>
  <si>
    <t>โครงการเกษตรเพื่ออาหารกลางวัน</t>
  </si>
  <si>
    <t>โครงการส่งเสริมเศรษฐกิจพอเพียงในชุมชน ตามพระราชดำริ สมเด็จพระกนิษฐาธิราชเจ้า กรมสมเด็จพระเทพรัตนราชสุดาฯ สยามบรมราชกุมารี</t>
  </si>
  <si>
    <t>โครงการส่งเสริมเคหกิจเกษตรในครัวเรือนเกษตรสูงวัย</t>
  </si>
  <si>
    <t>กิจกรรมพัฒนาความเข้มแข็งของกลุ่มเกษตรกร</t>
  </si>
  <si>
    <t xml:space="preserve"> กิจกรรมศูนย์เรียนรู้การเพิ่มประสิทธิภาพการผลิตสินค้าเกษตร</t>
  </si>
  <si>
    <t>โครงการพัฒนาเกษตรกรปราดเปรื่อง (Smart Farmer)</t>
  </si>
  <si>
    <t>กิจกรรมพัฒนาเกษตรกรปราดเปรื่อง และเกษตรกรรุ่นใหม่ (Smart Farmer &amp; Young Smart Farmer)</t>
  </si>
  <si>
    <t>ศูนย์ส่งเสริมและพัฒนาอาชีพการเกษตรจังหวัดกระบี่ พืชสวน</t>
  </si>
  <si>
    <t>1</t>
  </si>
  <si>
    <t>1.พัฒนาแปลงต้นแบบให้จุดเรียนรู้และถ่ายทอดเทคโนโลยี</t>
  </si>
  <si>
    <t>2.ถ่ายทอดองค์ความรู้นวัตกรรมด้านการเกษตรสู่เกษตรกร และเจ้าหน้าที่</t>
  </si>
  <si>
    <t>3.ติดตาม  สรุปผล  ประเมินผล และการรายงานผล</t>
  </si>
  <si>
    <t>2</t>
  </si>
  <si>
    <t>สนับสนุนโครงการอันเนื่องมาจากพระราชดำริ</t>
  </si>
  <si>
    <t>1.ดูแลแปลงปลูกรักษาพันธุกรรมพืชในพื้นที่โครงการ</t>
  </si>
  <si>
    <t>50</t>
  </si>
  <si>
    <t>2.การสำรวจและบันทึกข้อมูลในรูปแบบฐานข้อมูล</t>
  </si>
  <si>
    <t>จุด</t>
  </si>
  <si>
    <t>3.การอบรมสร้างจิตสำนึกหลักสูตรการอนุรักษ์พันธุ์พืชท้องถิ่น</t>
  </si>
  <si>
    <t>4.สนับสนุนโรงเรียนสวนพฤกษาศาสตร์</t>
  </si>
  <si>
    <t>โครงการคลินิคเกษตรเคลื่อนที่ในพระราชานุเคราะห์ฯ</t>
  </si>
  <si>
    <t>1 จัดคลินิคเกษตรเคลื่อนที่ไตรมาส1</t>
  </si>
  <si>
    <t>2 จัดคลินิคเกษตรเคลื่อนที่ไตรมาส2</t>
  </si>
  <si>
    <t>3 จัดคลินิคเกษตรเคลื่อนที่ไตรมาส3</t>
  </si>
  <si>
    <t>4 จัดคลินิคเกษตรเคลื่อนที่ไตรมาส4</t>
  </si>
  <si>
    <t>3</t>
  </si>
  <si>
    <t xml:space="preserve">กิจกรรมอบรมค่าย "เยาวชน...รักษ์พงไพร </t>
  </si>
  <si>
    <t>ตค.66-กย.67</t>
  </si>
  <si>
    <t>ตค.65-กย.66</t>
  </si>
  <si>
    <t xml:space="preserve"> กิจกรรม ค่าใช้สอย</t>
  </si>
  <si>
    <t>8 เดือน</t>
  </si>
  <si>
    <t xml:space="preserve"> กิจกรรม ประชุมทบทวนแผน</t>
  </si>
  <si>
    <t xml:space="preserve"> กิจกรรม ประชุมถ่ายทอด</t>
  </si>
  <si>
    <t>โครงการ ส่งเสริมการดำเนินงานอันเนื่องมาจากพระราชดำริ</t>
  </si>
  <si>
    <t>กิจกรรม ส่งเสริมการสหกรณ์ตามโครงการอันเนื่องมาจากพระราชดำริ</t>
  </si>
  <si>
    <t>กิจกรรม ส่งเสริมกิจกรรมสหกรณ์นักเรียนในโรงเรียน ตามพระราชดำริสมเด็จพระกนิษฐาธิราชเจ้า</t>
  </si>
  <si>
    <t>กิจกรรม อนุรักษ์พันธุกรรมพืชอันเนื่องมาจากพระราชดำริสมเด็จพระเทพรัตนราชสุดาฯ</t>
  </si>
  <si>
    <t>กิจกรรมคลินิกเกษตรเคลื่อนที่ในพระราชานุเคราะห์ สมเด็จพระบรมฯ</t>
  </si>
  <si>
    <t>ผลผลิต สหกรณ์และกลุ่มเกษตรกรได้รับการส่งเสริมและพัฒนาให้มีความเข้มแข็งตามศักยภาพ</t>
  </si>
  <si>
    <t>กิจกรรม อบรมให้ความรู้ในการฯ</t>
  </si>
  <si>
    <t>กิจกรรม ประชุมคณะทำงาน</t>
  </si>
  <si>
    <t>๘ เดือน</t>
  </si>
  <si>
    <t>กิจกรรม  สำรวจ จัดทำฐานฯ</t>
  </si>
  <si>
    <t>พื้นที่</t>
  </si>
  <si>
    <t>โครงการ ออกหนังสือรับรองการทำประโยชน์ในที่ดิน</t>
  </si>
  <si>
    <t>กิจกรรม กสน 3</t>
  </si>
  <si>
    <t>กิจกรรม กสน 4</t>
  </si>
  <si>
    <t>โครงการส่งเสริมและพัฒนาอาชีพภายใต้โครงการจัดที่ดินตามนโยบายรัฐบาล</t>
  </si>
  <si>
    <t>โครงการที่ 4 : โครงการพัฒนาเกษตรกรรมยั่งยืน</t>
  </si>
  <si>
    <t>กิจกรรมส่งเสริมและพัฒนาเกษตรทฤษฎีใหม่ในเขตปฏิรูปที่ดิน</t>
  </si>
  <si>
    <t>20</t>
  </si>
  <si>
    <t>กรมยังไม่ได้แจ้ง</t>
  </si>
  <si>
    <t>ส.ป.ก.</t>
  </si>
  <si>
    <t>4</t>
  </si>
  <si>
    <t>60</t>
  </si>
  <si>
    <t>2.1 เกษตรกรขั้นที่ 2</t>
  </si>
  <si>
    <t>10</t>
  </si>
  <si>
    <t>2.2 เกษตรกรขั้นที่ 3</t>
  </si>
  <si>
    <t>โครงการที่ 5 : โครงการพัฒนาธุรกิจชุมชน</t>
  </si>
  <si>
    <t>กิจกรรมพัฒนาธุรกิจชุมชนในเขตปฏิรูปที่ดิน</t>
  </si>
  <si>
    <t>15</t>
  </si>
  <si>
    <t>5</t>
  </si>
  <si>
    <t>พรุดินนา</t>
  </si>
  <si>
    <t>โครงการที่ 1 : โครงการส่งเสริมการดำเนินงานอันเนื่องมาจากพระราชดำริ</t>
  </si>
  <si>
    <t>กิจกรรมพัฒนาตามแนวทางพระราชดำริ</t>
  </si>
  <si>
    <t>โครงการคลินิกเกษตรเคลื่อนที่ในพระราชานุเคราะห์</t>
  </si>
  <si>
    <t>ห้วยยูง</t>
  </si>
  <si>
    <t>เขาใหญ่</t>
  </si>
  <si>
    <t>โครงการอนุรักษ์พันธุกรรมพืช</t>
  </si>
  <si>
    <t>ทับปริก</t>
  </si>
  <si>
    <t>9</t>
  </si>
  <si>
    <t>โครงการพัฒนาและรณรงค์การใช้หญ้าแฝกฯ</t>
  </si>
  <si>
    <t>50,000</t>
  </si>
  <si>
    <t>กล้า</t>
  </si>
  <si>
    <t>6</t>
  </si>
  <si>
    <t>กิจกรรมพัฒนาและส่งเสริมศิลปหัตถกรรม</t>
  </si>
  <si>
    <t>7</t>
  </si>
  <si>
    <t>โครงการที่ 2 : โครงการพัฒนาผู้แทนเกษตรกร</t>
  </si>
  <si>
    <t>กิจกรรมพัฒนาผู้แทนเกษตรกรในเขตปฏิรูปที่ดิน</t>
  </si>
  <si>
    <t>22</t>
  </si>
  <si>
    <t>งบประมาณกองทุนการปฏิรูปที่ดินเพื่อเกษตรกรรม</t>
  </si>
  <si>
    <t>งานพัฒนาเกษตรกร</t>
  </si>
  <si>
    <t xml:space="preserve"> โครงการส่งเสริมและพัฒนาอาชีพเพื่อแก้ไขปัญหาที่ดินทำกินของเกษตรกร </t>
  </si>
  <si>
    <t>กิจกรรม ยกระดับรายได้เกษตรกรในเขตปฏิรูปที่ดินเพื่อลดความเหลื่อมล้ำ</t>
  </si>
  <si>
    <t>โครงการส่งเสริมระบบวนเกษตรในเขตปฏิรูปที่ดิน</t>
  </si>
  <si>
    <t>150</t>
  </si>
  <si>
    <t>16</t>
  </si>
  <si>
    <t>แผนงาน : พื้นฐานด้านการสร้างความสามารถในการแข่งขัน</t>
  </si>
  <si>
    <t xml:space="preserve">     ผลผลิต : ส่งเสริมสนับสนุนและบริหารจัดการยางพาราทั้งระบบ</t>
  </si>
  <si>
    <t>เขตพื้นที่จังหวัดกระบี่</t>
  </si>
  <si>
    <t>โครงการ : ส่งเสริมสนับสนุนและให้ความช่วยเหลือเกษตรกรชาวสวนยางเพื่อการปลูกแทน</t>
  </si>
  <si>
    <t>กิจกรรม : จ่ายเงินสงเคราะห์ (ต่อเนื่อง สกย.) และจ่ายเงินปลูกแทน</t>
  </si>
  <si>
    <t xml:space="preserve">     ผลผลิตการเพิ่มศักยภาพพัฒนาการผลิตข้าว</t>
  </si>
  <si>
    <t>โครงการผลผลิตการเพิ่มศักยภาพพัฒนาการผลิตข้าวกิจกรรมบริหารจัดการการผลิตข้าวและพัฒนาศักยภาพองค์กรศักยภาพพัฒนาการผลิตข้าว</t>
  </si>
  <si>
    <t>ต.ค.66-มี.ค.67</t>
  </si>
  <si>
    <t>โครงการยกระดับคุณภาพมาตรฐานสินค้า กิจกรรมยกระดับคุณภาพมาตรฐานสินค้าข้าว</t>
  </si>
  <si>
    <t>โครงการผลิตและกระจายเมล็ดพันธุ์ข้าว กิจกรรมผลิตและกระจายเมล็ดพันธุ์ข้าว (ชั้นพันธุ์คัด พันธุ์หลัก)</t>
  </si>
  <si>
    <t>โครงการผลิตและกระจายเมล็ดพันธุ์ข้าว กิจกรรมเพิ่มประสิทธิภาพการผลิตเมล็ดพันธุ์ข้าวคุณภาพดี</t>
  </si>
  <si>
    <t>ธนาคาร</t>
  </si>
  <si>
    <t>โครงการพัฒนาระบบเตือนภัยธรรมชาติและระบาดศัตรูข้าว</t>
  </si>
  <si>
    <t>โครงการเสริมสร้างศักยภาพการผลิตเมล็ดพันธุ์ข้าวของศูนย์ข้าวชุมชน</t>
  </si>
  <si>
    <t>โครงการพัฒนาเกษตรกรรมยั่งยืน กิจกรรมส่งเสริมและพัฒนาการผลิตข้าวอินทรีย์</t>
  </si>
  <si>
    <t>โครงการพัฒนาเกษตรกรรมยั่งยืน กิจกรรมเกษตรทฤษฏีใหม่</t>
  </si>
  <si>
    <t>โครงการส่งเสริมและพัฒนาสินค้าเกษตรอัตลักษณ์พื้นถิ่น(ข้าว) กิจกรรมส่งเสริมและพัฒนาสินค้าเกษตรอัตลักษณ์พื้นถิ่น</t>
  </si>
  <si>
    <t>โครงการส่งเสริมการพัฒนาระบบตลาดภายในสินค้าเกษตร กิจกรรมส่งเสริมศักยภาพบริหารจัดการการตลาดข้าว</t>
  </si>
  <si>
    <t>โครงการพัฒนาเกษตรปราดเปรื่องSmart Farmer</t>
  </si>
  <si>
    <t>โครงการส่งเสริมการดำเนินงานอันเนื่องมาจากพระราชดำริและโครงการหลวง กิจกรรมโครงการอันเนื่องมาจากพระราชดำริ</t>
  </si>
  <si>
    <r>
      <t xml:space="preserve">ผลิตกล้าปาล์มน้ำมัน อายุ 8 </t>
    </r>
    <r>
      <rPr>
        <sz val="14"/>
        <color indexed="8"/>
        <rFont val="TH SarabunPSK"/>
        <family val="2"/>
      </rPr>
      <t>-</t>
    </r>
    <r>
      <rPr>
        <sz val="14"/>
        <rFont val="TH SarabunPSK"/>
        <family val="2"/>
      </rPr>
      <t xml:space="preserve"> 12  เดือน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</si>
</sst>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&quot;฿&quot;#,##0.00"/>
  </numFmts>
  <fonts count="4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  <charset val="222"/>
    </font>
    <font>
      <b/>
      <sz val="16"/>
      <name val="TH SarabunPSK"/>
      <family val="2"/>
      <charset val="222"/>
    </font>
    <font>
      <sz val="16"/>
      <color theme="1"/>
      <name val="TH Sarabun New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2"/>
      <name val="TH SarabunIT๙"/>
      <family val="2"/>
    </font>
    <font>
      <sz val="11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PSK"/>
      <family val="2"/>
    </font>
    <font>
      <sz val="14"/>
      <name val="TH SarabunPSK"/>
      <family val="2"/>
      <charset val="222"/>
    </font>
    <font>
      <sz val="10"/>
      <name val="Arial"/>
      <family val="2"/>
    </font>
    <font>
      <sz val="16"/>
      <name val="BrowalliaUPC"/>
      <family val="2"/>
    </font>
    <font>
      <b/>
      <sz val="16"/>
      <color indexed="8"/>
      <name val="TH SarabunIT๙"/>
      <family val="2"/>
    </font>
    <font>
      <sz val="16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color rgb="FFFF0000"/>
      <name val="TH SarabunPSK"/>
      <family val="2"/>
    </font>
    <font>
      <b/>
      <sz val="14"/>
      <name val="TH SarabunPSK"/>
      <family val="2"/>
    </font>
    <font>
      <b/>
      <sz val="14"/>
      <color indexed="8"/>
      <name val="TH SarabunPSK"/>
      <family val="2"/>
    </font>
    <font>
      <b/>
      <sz val="14"/>
      <name val="TH SarabunPSK"/>
      <family val="2"/>
      <charset val="222"/>
    </font>
    <font>
      <b/>
      <sz val="14"/>
      <color indexed="8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4"/>
      <color theme="1"/>
      <name val="TH SarabunPSK"/>
      <family val="2"/>
      <charset val="222"/>
    </font>
    <font>
      <sz val="14"/>
      <name val="TH SarabunIT๙"/>
      <family val="2"/>
      <charset val="222"/>
    </font>
    <font>
      <b/>
      <sz val="14"/>
      <color theme="1"/>
      <name val="TH SarabunIT๙"/>
      <family val="2"/>
      <charset val="222"/>
    </font>
    <font>
      <sz val="14"/>
      <color theme="1"/>
      <name val="TH SarabunIT๙"/>
      <family val="2"/>
      <charset val="222"/>
    </font>
    <font>
      <sz val="14"/>
      <color rgb="FFFF0000"/>
      <name val="TH SarabunPSK"/>
      <family val="2"/>
      <charset val="222"/>
    </font>
    <font>
      <sz val="14"/>
      <color theme="1"/>
      <name val="Calibri"/>
      <family val="2"/>
      <charset val="222"/>
      <scheme val="minor"/>
    </font>
    <font>
      <sz val="14"/>
      <color indexed="8"/>
      <name val="TH SarabunPSK"/>
      <family val="2"/>
    </font>
    <font>
      <b/>
      <sz val="14"/>
      <color rgb="FFFF0000"/>
      <name val="TH SarabunPSK"/>
      <family val="2"/>
    </font>
    <font>
      <b/>
      <sz val="14"/>
      <color rgb="FF00B050"/>
      <name val="TH SarabunPSK"/>
      <family val="2"/>
      <charset val="222"/>
    </font>
    <font>
      <b/>
      <sz val="14"/>
      <color rgb="FF000000"/>
      <name val="TH SarabunPSK"/>
      <family val="2"/>
      <charset val="222"/>
    </font>
    <font>
      <b/>
      <sz val="14"/>
      <color indexed="8"/>
      <name val="TH SarabunIT๙"/>
      <family val="2"/>
      <charset val="222"/>
    </font>
    <font>
      <b/>
      <sz val="14"/>
      <name val="TH SarabunIT๙"/>
      <family val="2"/>
      <charset val="222"/>
    </font>
    <font>
      <sz val="14"/>
      <color rgb="FFFF0000"/>
      <name val="TH SarabunIT๙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165" fontId="14" fillId="0" borderId="0" applyFont="0" applyFill="0" applyBorder="0" applyAlignment="0" applyProtection="0"/>
  </cellStyleXfs>
  <cellXfs count="49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7" xfId="0" applyFont="1" applyBorder="1" applyAlignment="1">
      <alignment shrinkToFit="1"/>
    </xf>
    <xf numFmtId="43" fontId="6" fillId="0" borderId="7" xfId="1" applyFont="1" applyBorder="1"/>
    <xf numFmtId="43" fontId="6" fillId="2" borderId="7" xfId="1" applyFont="1" applyFill="1" applyBorder="1"/>
    <xf numFmtId="0" fontId="6" fillId="0" borderId="7" xfId="0" applyFont="1" applyBorder="1" applyAlignment="1">
      <alignment wrapText="1"/>
    </xf>
    <xf numFmtId="0" fontId="6" fillId="0" borderId="7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shrinkToFit="1"/>
    </xf>
    <xf numFmtId="0" fontId="6" fillId="0" borderId="6" xfId="0" applyFont="1" applyBorder="1"/>
    <xf numFmtId="43" fontId="6" fillId="0" borderId="6" xfId="1" applyFont="1" applyBorder="1"/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shrinkToFit="1"/>
    </xf>
    <xf numFmtId="0" fontId="6" fillId="0" borderId="5" xfId="0" applyFont="1" applyBorder="1" applyAlignment="1">
      <alignment wrapText="1"/>
    </xf>
    <xf numFmtId="0" fontId="6" fillId="0" borderId="12" xfId="0" applyFont="1" applyBorder="1" applyAlignment="1">
      <alignment wrapText="1"/>
    </xf>
    <xf numFmtId="43" fontId="6" fillId="2" borderId="7" xfId="1" applyFont="1" applyFill="1" applyBorder="1" applyAlignment="1">
      <alignment wrapText="1"/>
    </xf>
    <xf numFmtId="43" fontId="6" fillId="2" borderId="7" xfId="1" applyFont="1" applyFill="1" applyBorder="1" applyAlignment="1">
      <alignment shrinkToFit="1"/>
    </xf>
    <xf numFmtId="0" fontId="6" fillId="0" borderId="6" xfId="0" applyFont="1" applyBorder="1" applyAlignment="1">
      <alignment wrapText="1"/>
    </xf>
    <xf numFmtId="0" fontId="7" fillId="0" borderId="6" xfId="0" applyFont="1" applyBorder="1" applyAlignment="1">
      <alignment horizontal="center"/>
    </xf>
    <xf numFmtId="43" fontId="6" fillId="2" borderId="6" xfId="1" applyFont="1" applyFill="1" applyBorder="1" applyAlignment="1">
      <alignment wrapText="1"/>
    </xf>
    <xf numFmtId="43" fontId="6" fillId="2" borderId="7" xfId="1" applyFont="1" applyFill="1" applyBorder="1" applyAlignment="1">
      <alignment horizontal="center" wrapText="1"/>
    </xf>
    <xf numFmtId="43" fontId="6" fillId="0" borderId="7" xfId="1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0" fillId="0" borderId="1" xfId="0" applyFont="1" applyBorder="1"/>
    <xf numFmtId="0" fontId="8" fillId="0" borderId="0" xfId="0" applyFont="1" applyAlignment="1">
      <alignment vertical="top"/>
    </xf>
    <xf numFmtId="0" fontId="12" fillId="0" borderId="15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49" fontId="9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3" fontId="9" fillId="0" borderId="1" xfId="6" applyNumberFormat="1" applyFont="1" applyFill="1" applyBorder="1" applyAlignment="1">
      <alignment horizontal="center" vertical="top" wrapText="1"/>
    </xf>
    <xf numFmtId="3" fontId="9" fillId="0" borderId="1" xfId="0" applyNumberFormat="1" applyFont="1" applyBorder="1" applyAlignment="1">
      <alignment horizontal="center" vertical="top"/>
    </xf>
    <xf numFmtId="3" fontId="9" fillId="0" borderId="1" xfId="2" applyNumberFormat="1" applyFont="1" applyBorder="1" applyAlignment="1">
      <alignment horizontal="left" vertical="top" wrapText="1"/>
    </xf>
    <xf numFmtId="3" fontId="9" fillId="0" borderId="1" xfId="5" applyNumberFormat="1" applyFont="1" applyBorder="1" applyAlignment="1">
      <alignment horizontal="center" vertical="top" shrinkToFit="1"/>
    </xf>
    <xf numFmtId="0" fontId="10" fillId="0" borderId="1" xfId="0" applyFont="1" applyBorder="1" applyAlignment="1">
      <alignment vertical="top"/>
    </xf>
    <xf numFmtId="3" fontId="3" fillId="0" borderId="1" xfId="0" applyNumberFormat="1" applyFont="1" applyBorder="1" applyAlignment="1">
      <alignment horizontal="center" vertical="top"/>
    </xf>
    <xf numFmtId="3" fontId="9" fillId="0" borderId="1" xfId="0" applyNumberFormat="1" applyFont="1" applyBorder="1" applyAlignment="1">
      <alignment vertical="top"/>
    </xf>
    <xf numFmtId="43" fontId="10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9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49" fontId="9" fillId="0" borderId="1" xfId="0" applyNumberFormat="1" applyFont="1" applyBorder="1"/>
    <xf numFmtId="43" fontId="9" fillId="0" borderId="1" xfId="1" applyFont="1" applyBorder="1" applyAlignment="1">
      <alignment horizontal="center"/>
    </xf>
    <xf numFmtId="0" fontId="10" fillId="0" borderId="0" xfId="0" applyFont="1" applyAlignment="1">
      <alignment horizontal="left" vertical="top"/>
    </xf>
    <xf numFmtId="49" fontId="15" fillId="3" borderId="1" xfId="0" applyNumberFormat="1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left"/>
    </xf>
    <xf numFmtId="49" fontId="6" fillId="0" borderId="7" xfId="0" applyNumberFormat="1" applyFont="1" applyBorder="1" applyAlignment="1">
      <alignment horizontal="center" wrapText="1"/>
    </xf>
    <xf numFmtId="164" fontId="16" fillId="0" borderId="7" xfId="1" applyNumberFormat="1" applyFont="1" applyBorder="1" applyAlignment="1">
      <alignment horizontal="center"/>
    </xf>
    <xf numFmtId="164" fontId="16" fillId="0" borderId="7" xfId="1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center"/>
    </xf>
    <xf numFmtId="49" fontId="16" fillId="0" borderId="6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 wrapText="1"/>
    </xf>
    <xf numFmtId="164" fontId="16" fillId="0" borderId="6" xfId="1" applyNumberFormat="1" applyFont="1" applyBorder="1" applyAlignment="1">
      <alignment horizontal="right"/>
    </xf>
    <xf numFmtId="49" fontId="16" fillId="0" borderId="5" xfId="0" applyNumberFormat="1" applyFont="1" applyBorder="1" applyAlignment="1">
      <alignment horizontal="center"/>
    </xf>
    <xf numFmtId="164" fontId="16" fillId="0" borderId="5" xfId="1" applyNumberFormat="1" applyFont="1" applyBorder="1" applyAlignment="1">
      <alignment horizontal="right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wrapText="1"/>
    </xf>
    <xf numFmtId="49" fontId="16" fillId="0" borderId="7" xfId="0" applyNumberFormat="1" applyFont="1" applyBorder="1" applyAlignment="1">
      <alignment horizont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left" wrapText="1"/>
    </xf>
    <xf numFmtId="164" fontId="6" fillId="0" borderId="6" xfId="1" applyNumberFormat="1" applyFont="1" applyBorder="1" applyAlignment="1">
      <alignment horizontal="right"/>
    </xf>
    <xf numFmtId="49" fontId="15" fillId="3" borderId="2" xfId="0" applyNumberFormat="1" applyFont="1" applyFill="1" applyBorder="1" applyAlignment="1">
      <alignment horizontal="left" vertical="center"/>
    </xf>
    <xf numFmtId="49" fontId="15" fillId="3" borderId="3" xfId="0" applyNumberFormat="1" applyFont="1" applyFill="1" applyBorder="1" applyAlignment="1">
      <alignment horizontal="left" vertical="center"/>
    </xf>
    <xf numFmtId="49" fontId="17" fillId="3" borderId="3" xfId="0" applyNumberFormat="1" applyFont="1" applyFill="1" applyBorder="1" applyAlignment="1">
      <alignment horizontal="left" vertical="center"/>
    </xf>
    <xf numFmtId="49" fontId="16" fillId="0" borderId="5" xfId="0" applyNumberFormat="1" applyFont="1" applyBorder="1" applyAlignment="1">
      <alignment horizontal="center" wrapText="1"/>
    </xf>
    <xf numFmtId="164" fontId="6" fillId="0" borderId="7" xfId="1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left"/>
    </xf>
    <xf numFmtId="49" fontId="16" fillId="0" borderId="6" xfId="0" applyNumberFormat="1" applyFont="1" applyBorder="1" applyAlignment="1">
      <alignment horizontal="left"/>
    </xf>
    <xf numFmtId="49" fontId="16" fillId="0" borderId="6" xfId="0" applyNumberFormat="1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left" vertical="top"/>
    </xf>
    <xf numFmtId="49" fontId="6" fillId="0" borderId="7" xfId="0" applyNumberFormat="1" applyFont="1" applyBorder="1" applyAlignment="1">
      <alignment horizontal="center" vertical="top" wrapText="1"/>
    </xf>
    <xf numFmtId="164" fontId="6" fillId="0" borderId="7" xfId="1" applyNumberFormat="1" applyFont="1" applyBorder="1" applyAlignment="1">
      <alignment horizontal="right" vertical="top"/>
    </xf>
    <xf numFmtId="49" fontId="6" fillId="0" borderId="11" xfId="0" applyNumberFormat="1" applyFont="1" applyBorder="1" applyAlignment="1">
      <alignment horizontal="left" vertical="top"/>
    </xf>
    <xf numFmtId="49" fontId="15" fillId="0" borderId="6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left" vertical="center"/>
    </xf>
    <xf numFmtId="49" fontId="15" fillId="0" borderId="6" xfId="0" applyNumberFormat="1" applyFont="1" applyBorder="1" applyAlignment="1">
      <alignment horizontal="left" vertical="center"/>
    </xf>
    <xf numFmtId="49" fontId="17" fillId="0" borderId="6" xfId="0" applyNumberFormat="1" applyFont="1" applyBorder="1" applyAlignment="1">
      <alignment horizontal="left" vertical="center"/>
    </xf>
    <xf numFmtId="164" fontId="6" fillId="0" borderId="5" xfId="1" applyNumberFormat="1" applyFont="1" applyBorder="1" applyAlignment="1">
      <alignment horizontal="right"/>
    </xf>
    <xf numFmtId="49" fontId="16" fillId="3" borderId="1" xfId="0" applyNumberFormat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left"/>
    </xf>
    <xf numFmtId="49" fontId="16" fillId="3" borderId="1" xfId="0" applyNumberFormat="1" applyFont="1" applyFill="1" applyBorder="1" applyAlignment="1">
      <alignment horizontal="center" wrapText="1"/>
    </xf>
    <xf numFmtId="49" fontId="16" fillId="3" borderId="1" xfId="0" applyNumberFormat="1" applyFont="1" applyFill="1" applyBorder="1" applyAlignment="1">
      <alignment horizontal="left" wrapText="1"/>
    </xf>
    <xf numFmtId="164" fontId="16" fillId="3" borderId="1" xfId="1" applyNumberFormat="1" applyFont="1" applyFill="1" applyBorder="1" applyAlignment="1">
      <alignment horizontal="right"/>
    </xf>
    <xf numFmtId="49" fontId="6" fillId="3" borderId="1" xfId="0" applyNumberFormat="1" applyFont="1" applyFill="1" applyBorder="1" applyAlignment="1">
      <alignment horizontal="center"/>
    </xf>
    <xf numFmtId="49" fontId="15" fillId="0" borderId="7" xfId="0" applyNumberFormat="1" applyFont="1" applyBorder="1" applyAlignment="1">
      <alignment horizontal="center" vertical="center"/>
    </xf>
    <xf numFmtId="49" fontId="15" fillId="0" borderId="11" xfId="0" applyNumberFormat="1" applyFont="1" applyBorder="1" applyAlignment="1">
      <alignment horizontal="left" vertical="center"/>
    </xf>
    <xf numFmtId="49" fontId="15" fillId="0" borderId="7" xfId="0" applyNumberFormat="1" applyFont="1" applyBorder="1" applyAlignment="1">
      <alignment horizontal="left" vertical="center"/>
    </xf>
    <xf numFmtId="49" fontId="17" fillId="0" borderId="7" xfId="0" applyNumberFormat="1" applyFont="1" applyBorder="1" applyAlignment="1">
      <alignment horizontal="left" vertical="center"/>
    </xf>
    <xf numFmtId="49" fontId="16" fillId="0" borderId="6" xfId="0" applyNumberFormat="1" applyFont="1" applyBorder="1" applyAlignment="1">
      <alignment horizontal="left" wrapText="1"/>
    </xf>
    <xf numFmtId="164" fontId="11" fillId="0" borderId="1" xfId="1" applyNumberFormat="1" applyFont="1" applyBorder="1" applyAlignment="1">
      <alignment vertical="center"/>
    </xf>
    <xf numFmtId="164" fontId="11" fillId="0" borderId="1" xfId="1" applyNumberFormat="1" applyFont="1" applyBorder="1"/>
    <xf numFmtId="0" fontId="6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6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9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8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43" fontId="19" fillId="0" borderId="1" xfId="0" applyNumberFormat="1" applyFont="1" applyBorder="1" applyAlignment="1">
      <alignment horizontal="center" vertical="center"/>
    </xf>
    <xf numFmtId="43" fontId="19" fillId="0" borderId="1" xfId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43" fontId="19" fillId="0" borderId="1" xfId="1" applyFont="1" applyBorder="1" applyAlignment="1">
      <alignment horizontal="center" vertical="center"/>
    </xf>
    <xf numFmtId="43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43" fontId="21" fillId="0" borderId="1" xfId="1" applyFont="1" applyFill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43" fontId="20" fillId="0" borderId="1" xfId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20" fillId="0" borderId="1" xfId="1" applyNumberFormat="1" applyFont="1" applyFill="1" applyBorder="1" applyAlignment="1">
      <alignment horizontal="center" vertical="center"/>
    </xf>
    <xf numFmtId="43" fontId="19" fillId="0" borderId="0" xfId="1" applyFont="1" applyFill="1" applyAlignment="1">
      <alignment horizontal="center" vertical="center"/>
    </xf>
    <xf numFmtId="49" fontId="22" fillId="0" borderId="0" xfId="0" applyNumberFormat="1" applyFont="1" applyAlignment="1">
      <alignment horizontal="center" vertical="top" wrapText="1"/>
    </xf>
    <xf numFmtId="49" fontId="22" fillId="0" borderId="0" xfId="0" applyNumberFormat="1" applyFont="1" applyAlignment="1">
      <alignment horizontal="center" vertical="top"/>
    </xf>
    <xf numFmtId="49" fontId="20" fillId="0" borderId="8" xfId="0" applyNumberFormat="1" applyFont="1" applyBorder="1" applyAlignment="1">
      <alignment horizontal="center" vertical="top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/>
    </xf>
    <xf numFmtId="164" fontId="22" fillId="0" borderId="1" xfId="1" applyNumberFormat="1" applyFont="1" applyBorder="1" applyAlignment="1">
      <alignment horizontal="center" vertical="top" wrapText="1"/>
    </xf>
    <xf numFmtId="49" fontId="23" fillId="0" borderId="1" xfId="0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/>
    </xf>
    <xf numFmtId="49" fontId="22" fillId="0" borderId="1" xfId="0" applyNumberFormat="1" applyFont="1" applyBorder="1" applyAlignment="1">
      <alignment horizontal="center" vertical="top"/>
    </xf>
    <xf numFmtId="49" fontId="20" fillId="0" borderId="1" xfId="0" applyNumberFormat="1" applyFont="1" applyBorder="1" applyAlignment="1">
      <alignment horizontal="center" vertical="top"/>
    </xf>
    <xf numFmtId="49" fontId="20" fillId="0" borderId="1" xfId="0" applyNumberFormat="1" applyFont="1" applyBorder="1" applyAlignment="1">
      <alignment horizontal="center" vertical="top" wrapText="1"/>
    </xf>
    <xf numFmtId="49" fontId="22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43" fontId="18" fillId="0" borderId="1" xfId="1" applyFont="1" applyBorder="1" applyAlignment="1">
      <alignment horizontal="center" vertical="top"/>
    </xf>
    <xf numFmtId="0" fontId="18" fillId="0" borderId="1" xfId="0" applyFont="1" applyBorder="1" applyAlignment="1">
      <alignment horizontal="left"/>
    </xf>
    <xf numFmtId="0" fontId="19" fillId="0" borderId="1" xfId="0" applyFont="1" applyBorder="1" applyAlignment="1">
      <alignment horizontal="center"/>
    </xf>
    <xf numFmtId="43" fontId="19" fillId="0" borderId="1" xfId="1" applyFont="1" applyBorder="1" applyAlignment="1">
      <alignment horizontal="center"/>
    </xf>
    <xf numFmtId="43" fontId="18" fillId="0" borderId="1" xfId="1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center"/>
    </xf>
    <xf numFmtId="0" fontId="18" fillId="0" borderId="1" xfId="0" applyFont="1" applyBorder="1" applyAlignment="1">
      <alignment horizontal="left" wrapText="1"/>
    </xf>
    <xf numFmtId="49" fontId="22" fillId="0" borderId="5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19" fillId="0" borderId="1" xfId="0" applyFont="1" applyBorder="1" applyAlignment="1">
      <alignment vertical="top"/>
    </xf>
    <xf numFmtId="43" fontId="19" fillId="0" borderId="1" xfId="1" applyFont="1" applyBorder="1" applyAlignment="1">
      <alignment vertical="top"/>
    </xf>
    <xf numFmtId="0" fontId="20" fillId="0" borderId="7" xfId="0" applyFont="1" applyBorder="1"/>
    <xf numFmtId="0" fontId="22" fillId="0" borderId="13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center"/>
    </xf>
    <xf numFmtId="0" fontId="20" fillId="0" borderId="11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12" xfId="0" applyFont="1" applyBorder="1" applyAlignment="1">
      <alignment horizontal="center" wrapText="1"/>
    </xf>
    <xf numFmtId="43" fontId="20" fillId="0" borderId="7" xfId="1" applyFont="1" applyBorder="1" applyAlignment="1">
      <alignment shrinkToFit="1"/>
    </xf>
    <xf numFmtId="0" fontId="20" fillId="0" borderId="7" xfId="0" applyFont="1" applyBorder="1" applyAlignment="1">
      <alignment shrinkToFit="1"/>
    </xf>
    <xf numFmtId="43" fontId="20" fillId="0" borderId="7" xfId="1" applyFont="1" applyBorder="1"/>
    <xf numFmtId="17" fontId="20" fillId="0" borderId="7" xfId="0" applyNumberFormat="1" applyFont="1" applyBorder="1" applyAlignment="1">
      <alignment horizontal="center"/>
    </xf>
    <xf numFmtId="43" fontId="20" fillId="2" borderId="7" xfId="1" applyFont="1" applyFill="1" applyBorder="1"/>
    <xf numFmtId="0" fontId="20" fillId="0" borderId="7" xfId="0" applyFont="1" applyBorder="1" applyAlignment="1">
      <alignment wrapText="1"/>
    </xf>
    <xf numFmtId="0" fontId="20" fillId="0" borderId="7" xfId="0" applyFont="1" applyBorder="1" applyAlignment="1">
      <alignment horizontal="center" wrapText="1"/>
    </xf>
    <xf numFmtId="0" fontId="18" fillId="0" borderId="7" xfId="0" applyFont="1" applyBorder="1" applyAlignment="1">
      <alignment horizontal="center" vertical="top"/>
    </xf>
    <xf numFmtId="0" fontId="22" fillId="0" borderId="0" xfId="0" applyFont="1"/>
    <xf numFmtId="0" fontId="19" fillId="0" borderId="7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 wrapText="1"/>
    </xf>
    <xf numFmtId="43" fontId="18" fillId="0" borderId="7" xfId="1" applyFont="1" applyBorder="1" applyAlignment="1">
      <alignment horizontal="center" vertical="top"/>
    </xf>
    <xf numFmtId="0" fontId="20" fillId="0" borderId="7" xfId="0" applyFont="1" applyBorder="1" applyAlignment="1">
      <alignment horizontal="center" vertical="top"/>
    </xf>
    <xf numFmtId="0" fontId="20" fillId="0" borderId="7" xfId="0" applyFont="1" applyBorder="1" applyAlignment="1">
      <alignment vertical="top" wrapText="1"/>
    </xf>
    <xf numFmtId="0" fontId="20" fillId="0" borderId="7" xfId="0" applyFont="1" applyBorder="1" applyAlignment="1">
      <alignment vertical="top"/>
    </xf>
    <xf numFmtId="3" fontId="20" fillId="0" borderId="7" xfId="0" applyNumberFormat="1" applyFont="1" applyBorder="1"/>
    <xf numFmtId="0" fontId="19" fillId="0" borderId="7" xfId="0" applyFont="1" applyBorder="1"/>
    <xf numFmtId="0" fontId="20" fillId="0" borderId="7" xfId="0" applyFont="1" applyBorder="1" applyAlignment="1">
      <alignment horizontal="left" vertical="top"/>
    </xf>
    <xf numFmtId="0" fontId="22" fillId="0" borderId="7" xfId="0" applyFont="1" applyBorder="1" applyAlignment="1">
      <alignment vertical="top" wrapText="1"/>
    </xf>
    <xf numFmtId="0" fontId="19" fillId="0" borderId="12" xfId="0" applyFont="1" applyBorder="1" applyAlignment="1">
      <alignment vertical="top"/>
    </xf>
    <xf numFmtId="0" fontId="18" fillId="0" borderId="7" xfId="0" applyFont="1" applyBorder="1" applyAlignment="1">
      <alignment vertical="top" wrapText="1"/>
    </xf>
    <xf numFmtId="0" fontId="19" fillId="0" borderId="12" xfId="0" applyFont="1" applyBorder="1"/>
    <xf numFmtId="0" fontId="19" fillId="0" borderId="12" xfId="0" applyFont="1" applyBorder="1" applyAlignment="1">
      <alignment wrapText="1"/>
    </xf>
    <xf numFmtId="0" fontId="19" fillId="0" borderId="12" xfId="0" applyFont="1" applyBorder="1" applyAlignment="1">
      <alignment horizontal="center"/>
    </xf>
    <xf numFmtId="0" fontId="20" fillId="0" borderId="6" xfId="0" applyFont="1" applyBorder="1" applyAlignment="1">
      <alignment horizontal="center" vertical="top"/>
    </xf>
    <xf numFmtId="0" fontId="20" fillId="0" borderId="6" xfId="0" applyFont="1" applyBorder="1" applyAlignment="1">
      <alignment vertical="top" wrapText="1"/>
    </xf>
    <xf numFmtId="0" fontId="20" fillId="0" borderId="6" xfId="0" applyFont="1" applyBorder="1" applyAlignment="1">
      <alignment vertical="top"/>
    </xf>
    <xf numFmtId="0" fontId="20" fillId="0" borderId="6" xfId="0" applyFont="1" applyBorder="1"/>
    <xf numFmtId="0" fontId="20" fillId="0" borderId="6" xfId="0" applyFont="1" applyBorder="1" applyAlignment="1">
      <alignment wrapText="1"/>
    </xf>
    <xf numFmtId="3" fontId="20" fillId="0" borderId="6" xfId="0" applyNumberFormat="1" applyFont="1" applyBorder="1"/>
    <xf numFmtId="0" fontId="20" fillId="0" borderId="6" xfId="0" applyFont="1" applyBorder="1" applyAlignment="1">
      <alignment horizontal="center"/>
    </xf>
    <xf numFmtId="0" fontId="19" fillId="0" borderId="6" xfId="0" applyFont="1" applyBorder="1"/>
    <xf numFmtId="0" fontId="18" fillId="0" borderId="1" xfId="0" applyFont="1" applyBorder="1" applyAlignment="1">
      <alignment wrapText="1"/>
    </xf>
    <xf numFmtId="0" fontId="19" fillId="0" borderId="1" xfId="0" applyFont="1" applyBorder="1"/>
    <xf numFmtId="0" fontId="19" fillId="0" borderId="1" xfId="0" applyFont="1" applyBorder="1" applyAlignment="1">
      <alignment wrapText="1"/>
    </xf>
    <xf numFmtId="49" fontId="24" fillId="0" borderId="0" xfId="0" applyNumberFormat="1" applyFont="1" applyAlignment="1">
      <alignment horizontal="center" vertical="top" wrapText="1"/>
    </xf>
    <xf numFmtId="49" fontId="24" fillId="0" borderId="0" xfId="0" applyNumberFormat="1" applyFont="1" applyAlignment="1">
      <alignment horizontal="center" vertical="top"/>
    </xf>
    <xf numFmtId="49" fontId="12" fillId="0" borderId="8" xfId="0" applyNumberFormat="1" applyFont="1" applyBorder="1" applyAlignment="1">
      <alignment horizontal="center" vertical="top"/>
    </xf>
    <xf numFmtId="49" fontId="24" fillId="0" borderId="1" xfId="0" applyNumberFormat="1" applyFont="1" applyBorder="1" applyAlignment="1">
      <alignment horizontal="center" vertical="top" wrapText="1"/>
    </xf>
    <xf numFmtId="49" fontId="24" fillId="0" borderId="1" xfId="0" applyNumberFormat="1" applyFont="1" applyBorder="1" applyAlignment="1">
      <alignment horizontal="center" vertical="top"/>
    </xf>
    <xf numFmtId="164" fontId="24" fillId="0" borderId="1" xfId="1" applyNumberFormat="1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 wrapText="1"/>
    </xf>
    <xf numFmtId="49" fontId="24" fillId="0" borderId="1" xfId="1" applyNumberFormat="1" applyFont="1" applyBorder="1" applyAlignment="1">
      <alignment horizontal="center" vertical="top"/>
    </xf>
    <xf numFmtId="49" fontId="24" fillId="0" borderId="1" xfId="0" applyNumberFormat="1" applyFont="1" applyBorder="1" applyAlignment="1">
      <alignment horizontal="center" vertical="top"/>
    </xf>
    <xf numFmtId="0" fontId="26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 wrapText="1"/>
    </xf>
    <xf numFmtId="43" fontId="26" fillId="0" borderId="1" xfId="1" applyFont="1" applyBorder="1" applyAlignment="1">
      <alignment horizontal="center" vertical="top"/>
    </xf>
    <xf numFmtId="0" fontId="28" fillId="0" borderId="1" xfId="0" applyFont="1" applyBorder="1" applyAlignment="1">
      <alignment wrapText="1"/>
    </xf>
    <xf numFmtId="0" fontId="28" fillId="0" borderId="5" xfId="0" applyFont="1" applyBorder="1" applyAlignment="1">
      <alignment horizontal="center" vertical="top"/>
    </xf>
    <xf numFmtId="0" fontId="28" fillId="0" borderId="5" xfId="0" applyFont="1" applyBorder="1" applyAlignment="1">
      <alignment vertical="top" wrapText="1"/>
    </xf>
    <xf numFmtId="3" fontId="28" fillId="0" borderId="5" xfId="0" applyNumberFormat="1" applyFont="1" applyBorder="1" applyAlignment="1">
      <alignment vertical="top"/>
    </xf>
    <xf numFmtId="0" fontId="28" fillId="0" borderId="5" xfId="0" quotePrefix="1" applyFont="1" applyBorder="1" applyAlignment="1">
      <alignment horizontal="center" vertical="top"/>
    </xf>
    <xf numFmtId="2" fontId="28" fillId="0" borderId="5" xfId="0" applyNumberFormat="1" applyFont="1" applyBorder="1" applyAlignment="1">
      <alignment horizontal="right" vertical="top"/>
    </xf>
    <xf numFmtId="0" fontId="28" fillId="0" borderId="5" xfId="0" applyFont="1" applyBorder="1" applyAlignment="1">
      <alignment horizontal="left" vertical="top" wrapText="1"/>
    </xf>
    <xf numFmtId="0" fontId="28" fillId="0" borderId="6" xfId="0" applyFont="1" applyBorder="1" applyAlignment="1">
      <alignment horizontal="center"/>
    </xf>
    <xf numFmtId="0" fontId="28" fillId="0" borderId="6" xfId="0" applyFont="1" applyBorder="1" applyAlignment="1">
      <alignment vertical="top" wrapText="1"/>
    </xf>
    <xf numFmtId="0" fontId="28" fillId="0" borderId="6" xfId="0" applyFont="1" applyBorder="1" applyAlignment="1">
      <alignment vertical="top"/>
    </xf>
    <xf numFmtId="0" fontId="28" fillId="0" borderId="6" xfId="0" applyFont="1" applyBorder="1"/>
    <xf numFmtId="0" fontId="28" fillId="0" borderId="6" xfId="0" applyFont="1" applyBorder="1" applyAlignment="1">
      <alignment horizontal="left" vertical="top" wrapText="1"/>
    </xf>
    <xf numFmtId="0" fontId="29" fillId="0" borderId="2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29" fillId="0" borderId="4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center"/>
    </xf>
    <xf numFmtId="3" fontId="30" fillId="0" borderId="1" xfId="0" applyNumberFormat="1" applyFont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center" vertical="top"/>
    </xf>
    <xf numFmtId="0" fontId="30" fillId="0" borderId="6" xfId="0" applyFont="1" applyBorder="1" applyAlignment="1">
      <alignment horizontal="left" vertical="top" wrapText="1"/>
    </xf>
    <xf numFmtId="3" fontId="30" fillId="0" borderId="6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0" fontId="30" fillId="0" borderId="6" xfId="0" applyFont="1" applyBorder="1" applyAlignment="1">
      <alignment horizontal="center" vertical="center"/>
    </xf>
    <xf numFmtId="3" fontId="30" fillId="0" borderId="6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1" fontId="3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right" vertical="center"/>
    </xf>
    <xf numFmtId="0" fontId="30" fillId="0" borderId="0" xfId="0" applyFont="1" applyAlignment="1">
      <alignment horizontal="center" vertical="center"/>
    </xf>
    <xf numFmtId="3" fontId="30" fillId="0" borderId="1" xfId="0" applyNumberFormat="1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top"/>
    </xf>
    <xf numFmtId="0" fontId="12" fillId="0" borderId="15" xfId="0" applyFont="1" applyBorder="1" applyAlignment="1">
      <alignment vertical="top" wrapText="1"/>
    </xf>
    <xf numFmtId="3" fontId="12" fillId="0" borderId="14" xfId="0" applyNumberFormat="1" applyFont="1" applyBorder="1" applyAlignment="1">
      <alignment horizontal="center" vertical="top"/>
    </xf>
    <xf numFmtId="4" fontId="24" fillId="0" borderId="14" xfId="0" applyNumberFormat="1" applyFont="1" applyBorder="1" applyAlignment="1">
      <alignment horizontal="center" vertical="top"/>
    </xf>
    <xf numFmtId="1" fontId="12" fillId="0" borderId="14" xfId="0" applyNumberFormat="1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left" vertical="top" wrapText="1"/>
    </xf>
    <xf numFmtId="3" fontId="12" fillId="0" borderId="16" xfId="0" applyNumberFormat="1" applyFont="1" applyBorder="1" applyAlignment="1">
      <alignment horizontal="center" vertical="top"/>
    </xf>
    <xf numFmtId="43" fontId="12" fillId="0" borderId="16" xfId="1" applyFont="1" applyBorder="1" applyAlignment="1">
      <alignment horizontal="center" vertical="top"/>
    </xf>
    <xf numFmtId="0" fontId="12" fillId="0" borderId="16" xfId="0" applyFont="1" applyBorder="1" applyAlignment="1">
      <alignment vertical="top"/>
    </xf>
    <xf numFmtId="0" fontId="12" fillId="0" borderId="18" xfId="0" applyFont="1" applyBorder="1" applyAlignment="1">
      <alignment horizontal="left" vertical="top" wrapText="1"/>
    </xf>
    <xf numFmtId="3" fontId="12" fillId="0" borderId="18" xfId="0" applyNumberFormat="1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43" fontId="12" fillId="0" borderId="6" xfId="1" applyFont="1" applyBorder="1" applyAlignment="1">
      <alignment horizontal="center" vertical="top"/>
    </xf>
    <xf numFmtId="1" fontId="12" fillId="0" borderId="18" xfId="0" applyNumberFormat="1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43" fontId="24" fillId="0" borderId="14" xfId="1" applyFont="1" applyBorder="1" applyAlignment="1">
      <alignment horizontal="center" vertical="top"/>
    </xf>
    <xf numFmtId="3" fontId="12" fillId="0" borderId="20" xfId="0" applyNumberFormat="1" applyFont="1" applyBorder="1" applyAlignment="1">
      <alignment horizontal="center" vertical="top"/>
    </xf>
    <xf numFmtId="0" fontId="12" fillId="0" borderId="20" xfId="0" applyFont="1" applyBorder="1" applyAlignment="1">
      <alignment horizontal="center" vertical="top"/>
    </xf>
    <xf numFmtId="43" fontId="12" fillId="0" borderId="18" xfId="1" applyFont="1" applyBorder="1" applyAlignment="1">
      <alignment horizontal="center" vertical="top"/>
    </xf>
    <xf numFmtId="0" fontId="12" fillId="0" borderId="14" xfId="0" applyFont="1" applyBorder="1" applyAlignment="1">
      <alignment horizontal="left" vertical="top" wrapText="1"/>
    </xf>
    <xf numFmtId="43" fontId="12" fillId="0" borderId="14" xfId="1" applyFont="1" applyBorder="1" applyAlignment="1">
      <alignment horizontal="center" vertical="top"/>
    </xf>
    <xf numFmtId="0" fontId="12" fillId="0" borderId="16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center" vertical="top"/>
    </xf>
    <xf numFmtId="43" fontId="12" fillId="0" borderId="20" xfId="1" applyFont="1" applyBorder="1" applyAlignment="1">
      <alignment horizontal="center" vertical="top"/>
    </xf>
    <xf numFmtId="0" fontId="12" fillId="0" borderId="22" xfId="0" applyFont="1" applyBorder="1" applyAlignment="1">
      <alignment horizontal="center" vertical="top"/>
    </xf>
    <xf numFmtId="0" fontId="12" fillId="0" borderId="7" xfId="0" applyFont="1" applyBorder="1" applyAlignment="1">
      <alignment vertical="top"/>
    </xf>
    <xf numFmtId="0" fontId="24" fillId="0" borderId="14" xfId="0" applyFont="1" applyBorder="1" applyAlignment="1">
      <alignment horizontal="center" vertical="top"/>
    </xf>
    <xf numFmtId="0" fontId="12" fillId="0" borderId="20" xfId="0" applyFont="1" applyBorder="1" applyAlignment="1">
      <alignment vertical="top"/>
    </xf>
    <xf numFmtId="0" fontId="24" fillId="0" borderId="18" xfId="0" applyFont="1" applyBorder="1" applyAlignment="1">
      <alignment horizontal="center" vertical="top"/>
    </xf>
    <xf numFmtId="0" fontId="24" fillId="0" borderId="1" xfId="0" applyFont="1" applyBorder="1" applyAlignment="1">
      <alignment vertical="top" wrapText="1"/>
    </xf>
    <xf numFmtId="0" fontId="24" fillId="0" borderId="7" xfId="0" applyFont="1" applyBorder="1" applyAlignment="1">
      <alignment horizontal="center" vertical="top"/>
    </xf>
    <xf numFmtId="0" fontId="24" fillId="0" borderId="7" xfId="0" applyFont="1" applyBorder="1" applyAlignment="1">
      <alignment vertical="top" wrapText="1"/>
    </xf>
    <xf numFmtId="0" fontId="24" fillId="0" borderId="7" xfId="0" applyFont="1" applyBorder="1" applyAlignment="1">
      <alignment horizontal="right" vertical="top"/>
    </xf>
    <xf numFmtId="164" fontId="24" fillId="0" borderId="7" xfId="1" applyNumberFormat="1" applyFont="1" applyBorder="1" applyAlignment="1">
      <alignment horizontal="center" vertical="top"/>
    </xf>
    <xf numFmtId="0" fontId="12" fillId="0" borderId="7" xfId="0" applyFont="1" applyBorder="1" applyAlignment="1">
      <alignment vertical="top" wrapText="1"/>
    </xf>
    <xf numFmtId="0" fontId="12" fillId="0" borderId="7" xfId="0" applyFont="1" applyBorder="1" applyAlignment="1">
      <alignment horizontal="right" vertical="top"/>
    </xf>
    <xf numFmtId="164" fontId="12" fillId="0" borderId="7" xfId="1" applyNumberFormat="1" applyFont="1" applyBorder="1" applyAlignment="1">
      <alignment horizontal="center" vertical="top"/>
    </xf>
    <xf numFmtId="0" fontId="27" fillId="0" borderId="7" xfId="0" applyFont="1" applyBorder="1" applyAlignment="1">
      <alignment horizontal="center" vertical="top"/>
    </xf>
    <xf numFmtId="164" fontId="12" fillId="0" borderId="7" xfId="1" applyNumberFormat="1" applyFont="1" applyBorder="1" applyAlignment="1">
      <alignment horizontal="right" vertical="top"/>
    </xf>
    <xf numFmtId="164" fontId="24" fillId="0" borderId="7" xfId="0" applyNumberFormat="1" applyFont="1" applyBorder="1" applyAlignment="1">
      <alignment horizontal="center" vertical="top"/>
    </xf>
    <xf numFmtId="0" fontId="31" fillId="0" borderId="7" xfId="0" applyFont="1" applyBorder="1" applyAlignment="1">
      <alignment horizontal="center" vertical="top"/>
    </xf>
    <xf numFmtId="0" fontId="26" fillId="0" borderId="7" xfId="0" applyFont="1" applyBorder="1" applyAlignment="1">
      <alignment horizontal="center" vertical="top"/>
    </xf>
    <xf numFmtId="0" fontId="26" fillId="0" borderId="7" xfId="0" applyFont="1" applyBorder="1" applyAlignment="1">
      <alignment vertical="top" wrapText="1"/>
    </xf>
    <xf numFmtId="0" fontId="26" fillId="0" borderId="7" xfId="0" applyFont="1" applyBorder="1" applyAlignment="1">
      <alignment horizontal="right" vertical="top"/>
    </xf>
    <xf numFmtId="164" fontId="26" fillId="0" borderId="7" xfId="1" applyNumberFormat="1" applyFont="1" applyBorder="1" applyAlignment="1">
      <alignment horizontal="center" vertical="top"/>
    </xf>
    <xf numFmtId="0" fontId="27" fillId="0" borderId="7" xfId="0" applyFont="1" applyBorder="1" applyAlignment="1">
      <alignment vertical="top" wrapText="1"/>
    </xf>
    <xf numFmtId="0" fontId="27" fillId="0" borderId="7" xfId="0" applyFont="1" applyBorder="1" applyAlignment="1">
      <alignment horizontal="right" vertical="top"/>
    </xf>
    <xf numFmtId="164" fontId="27" fillId="0" borderId="7" xfId="1" applyNumberFormat="1" applyFont="1" applyBorder="1" applyAlignment="1">
      <alignment horizontal="center" vertical="top"/>
    </xf>
    <xf numFmtId="164" fontId="27" fillId="0" borderId="7" xfId="1" applyNumberFormat="1" applyFont="1" applyBorder="1" applyAlignment="1">
      <alignment horizontal="right" vertical="top"/>
    </xf>
    <xf numFmtId="0" fontId="31" fillId="0" borderId="7" xfId="0" applyFont="1" applyBorder="1" applyAlignment="1">
      <alignment vertical="top" wrapText="1"/>
    </xf>
    <xf numFmtId="0" fontId="31" fillId="0" borderId="7" xfId="0" applyFont="1" applyBorder="1" applyAlignment="1">
      <alignment horizontal="right" vertical="top"/>
    </xf>
    <xf numFmtId="164" fontId="31" fillId="0" borderId="7" xfId="1" applyNumberFormat="1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vertical="top" wrapText="1"/>
    </xf>
    <xf numFmtId="0" fontId="12" fillId="0" borderId="6" xfId="0" applyFont="1" applyBorder="1" applyAlignment="1">
      <alignment horizontal="right" vertical="top"/>
    </xf>
    <xf numFmtId="164" fontId="12" fillId="0" borderId="6" xfId="1" applyNumberFormat="1" applyFont="1" applyBorder="1" applyAlignment="1">
      <alignment horizontal="center" vertical="top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/>
    <xf numFmtId="0" fontId="32" fillId="0" borderId="1" xfId="0" applyFont="1" applyBorder="1"/>
    <xf numFmtId="43" fontId="22" fillId="0" borderId="1" xfId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vertical="top" wrapText="1"/>
    </xf>
    <xf numFmtId="0" fontId="20" fillId="0" borderId="1" xfId="0" applyFont="1" applyBorder="1"/>
    <xf numFmtId="0" fontId="20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49" fontId="20" fillId="0" borderId="1" xfId="0" applyNumberFormat="1" applyFont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left"/>
    </xf>
    <xf numFmtId="4" fontId="22" fillId="0" borderId="1" xfId="0" applyNumberFormat="1" applyFont="1" applyBorder="1" applyAlignment="1">
      <alignment vertical="center"/>
    </xf>
    <xf numFmtId="3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3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4" fontId="20" fillId="0" borderId="1" xfId="0" applyNumberFormat="1" applyFont="1" applyBorder="1" applyAlignment="1">
      <alignment vertical="center"/>
    </xf>
    <xf numFmtId="43" fontId="20" fillId="0" borderId="1" xfId="1" applyFont="1" applyFill="1" applyBorder="1" applyAlignment="1">
      <alignment vertical="center"/>
    </xf>
    <xf numFmtId="43" fontId="22" fillId="0" borderId="1" xfId="1" applyFont="1" applyFill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top" wrapText="1"/>
    </xf>
    <xf numFmtId="49" fontId="22" fillId="0" borderId="1" xfId="1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1" fontId="18" fillId="0" borderId="1" xfId="0" applyNumberFormat="1" applyFont="1" applyBorder="1" applyAlignment="1">
      <alignment horizontal="center" vertical="top" wrapText="1"/>
    </xf>
    <xf numFmtId="43" fontId="18" fillId="0" borderId="1" xfId="1" applyFont="1" applyBorder="1" applyAlignment="1">
      <alignment horizontal="center" vertical="top" wrapText="1"/>
    </xf>
    <xf numFmtId="1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43" fontId="20" fillId="0" borderId="1" xfId="1" applyFont="1" applyBorder="1" applyAlignment="1">
      <alignment horizontal="center" vertical="top" wrapText="1"/>
    </xf>
    <xf numFmtId="1" fontId="20" fillId="0" borderId="1" xfId="0" applyNumberFormat="1" applyFont="1" applyBorder="1" applyAlignment="1">
      <alignment horizontal="center" vertical="top" wrapText="1"/>
    </xf>
    <xf numFmtId="43" fontId="19" fillId="0" borderId="1" xfId="1" applyFont="1" applyFill="1" applyBorder="1" applyAlignment="1">
      <alignment horizontal="center" vertical="top" wrapText="1"/>
    </xf>
    <xf numFmtId="1" fontId="34" fillId="0" borderId="1" xfId="0" applyNumberFormat="1" applyFont="1" applyBorder="1" applyAlignment="1">
      <alignment horizontal="center" vertical="top" wrapText="1"/>
    </xf>
    <xf numFmtId="43" fontId="20" fillId="0" borderId="1" xfId="1" applyFont="1" applyFill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43" fontId="22" fillId="0" borderId="1" xfId="1" applyFont="1" applyBorder="1" applyAlignment="1">
      <alignment vertical="top" wrapText="1"/>
    </xf>
    <xf numFmtId="43" fontId="22" fillId="0" borderId="1" xfId="1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164" fontId="20" fillId="0" borderId="1" xfId="1" applyNumberFormat="1" applyFont="1" applyBorder="1" applyAlignment="1">
      <alignment horizontal="center" vertical="top" wrapText="1"/>
    </xf>
    <xf numFmtId="43" fontId="19" fillId="0" borderId="1" xfId="1" applyFont="1" applyBorder="1" applyAlignment="1">
      <alignment horizontal="center" vertical="top" wrapText="1"/>
    </xf>
    <xf numFmtId="1" fontId="22" fillId="0" borderId="1" xfId="0" applyNumberFormat="1" applyFont="1" applyBorder="1" applyAlignment="1">
      <alignment vertical="top" wrapText="1"/>
    </xf>
    <xf numFmtId="49" fontId="12" fillId="0" borderId="8" xfId="0" applyNumberFormat="1" applyFont="1" applyBorder="1" applyAlignment="1">
      <alignment horizontal="center" vertical="top" wrapText="1"/>
    </xf>
    <xf numFmtId="164" fontId="24" fillId="0" borderId="1" xfId="1" applyNumberFormat="1" applyFont="1" applyFill="1" applyBorder="1" applyAlignment="1">
      <alignment horizontal="center" vertical="top" wrapText="1"/>
    </xf>
    <xf numFmtId="49" fontId="24" fillId="0" borderId="1" xfId="1" applyNumberFormat="1" applyFont="1" applyFill="1" applyBorder="1" applyAlignment="1">
      <alignment horizontal="center" vertical="top" wrapText="1"/>
    </xf>
    <xf numFmtId="49" fontId="24" fillId="0" borderId="1" xfId="0" applyNumberFormat="1" applyFont="1" applyBorder="1" applyAlignment="1">
      <alignment horizontal="center" vertical="top" wrapText="1"/>
    </xf>
    <xf numFmtId="1" fontId="26" fillId="0" borderId="1" xfId="0" applyNumberFormat="1" applyFont="1" applyBorder="1" applyAlignment="1">
      <alignment horizontal="center" vertical="top" wrapText="1"/>
    </xf>
    <xf numFmtId="43" fontId="26" fillId="0" borderId="1" xfId="1" applyFont="1" applyFill="1" applyBorder="1" applyAlignment="1">
      <alignment horizontal="center" vertical="top" wrapText="1"/>
    </xf>
    <xf numFmtId="3" fontId="24" fillId="0" borderId="1" xfId="0" applyNumberFormat="1" applyFont="1" applyBorder="1" applyAlignment="1">
      <alignment horizontal="center" vertical="top" wrapText="1"/>
    </xf>
    <xf numFmtId="3" fontId="24" fillId="0" borderId="1" xfId="0" applyNumberFormat="1" applyFont="1" applyBorder="1" applyAlignment="1">
      <alignment vertical="top" wrapText="1"/>
    </xf>
    <xf numFmtId="0" fontId="27" fillId="0" borderId="1" xfId="0" applyFont="1" applyBorder="1" applyAlignment="1">
      <alignment vertical="top"/>
    </xf>
    <xf numFmtId="3" fontId="35" fillId="0" borderId="1" xfId="0" applyNumberFormat="1" applyFont="1" applyBorder="1" applyAlignment="1">
      <alignment vertical="top" wrapText="1"/>
    </xf>
    <xf numFmtId="3" fontId="12" fillId="0" borderId="1" xfId="0" applyNumberFormat="1" applyFont="1" applyBorder="1" applyAlignment="1">
      <alignment vertical="top" wrapText="1"/>
    </xf>
    <xf numFmtId="3" fontId="12" fillId="0" borderId="1" xfId="0" applyNumberFormat="1" applyFont="1" applyBorder="1" applyAlignment="1">
      <alignment horizontal="center" vertical="top" wrapText="1"/>
    </xf>
    <xf numFmtId="3" fontId="36" fillId="0" borderId="1" xfId="0" applyNumberFormat="1" applyFont="1" applyBorder="1" applyAlignment="1">
      <alignment vertical="top"/>
    </xf>
    <xf numFmtId="3" fontId="24" fillId="0" borderId="1" xfId="0" applyNumberFormat="1" applyFont="1" applyBorder="1" applyAlignment="1">
      <alignment horizontal="left" vertical="top" wrapText="1"/>
    </xf>
    <xf numFmtId="3" fontId="24" fillId="0" borderId="1" xfId="0" applyNumberFormat="1" applyFont="1" applyBorder="1" applyAlignment="1">
      <alignment horizontal="center" vertical="top" wrapText="1"/>
    </xf>
    <xf numFmtId="3" fontId="24" fillId="0" borderId="1" xfId="0" applyNumberFormat="1" applyFont="1" applyBorder="1" applyAlignment="1">
      <alignment horizontal="center" vertical="top"/>
    </xf>
    <xf numFmtId="3" fontId="24" fillId="0" borderId="1" xfId="2" applyNumberFormat="1" applyFont="1" applyBorder="1" applyAlignment="1">
      <alignment horizontal="left" vertical="top" wrapText="1"/>
    </xf>
    <xf numFmtId="3" fontId="12" fillId="0" borderId="1" xfId="0" applyNumberFormat="1" applyFont="1" applyBorder="1" applyAlignment="1">
      <alignment horizontal="center" vertical="top"/>
    </xf>
    <xf numFmtId="3" fontId="35" fillId="0" borderId="1" xfId="0" applyNumberFormat="1" applyFont="1" applyBorder="1" applyAlignment="1">
      <alignment horizontal="center" vertical="top" wrapText="1"/>
    </xf>
    <xf numFmtId="3" fontId="12" fillId="0" borderId="1" xfId="0" applyNumberFormat="1" applyFont="1" applyBorder="1" applyAlignment="1">
      <alignment vertical="top"/>
    </xf>
    <xf numFmtId="3" fontId="12" fillId="0" borderId="1" xfId="2" applyNumberFormat="1" applyFont="1" applyBorder="1" applyAlignment="1">
      <alignment horizontal="left" vertical="top" wrapText="1"/>
    </xf>
    <xf numFmtId="3" fontId="12" fillId="0" borderId="1" xfId="0" applyNumberFormat="1" applyFont="1" applyBorder="1" applyAlignment="1">
      <alignment horizontal="center" vertical="top" wrapText="1" shrinkToFit="1"/>
    </xf>
    <xf numFmtId="3" fontId="12" fillId="0" borderId="1" xfId="2" applyNumberFormat="1" applyFont="1" applyBorder="1" applyAlignment="1">
      <alignment horizontal="left" vertical="top" wrapText="1" shrinkToFit="1"/>
    </xf>
    <xf numFmtId="3" fontId="24" fillId="0" borderId="1" xfId="3" applyNumberFormat="1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3" fontId="35" fillId="0" borderId="1" xfId="3" applyNumberFormat="1" applyFont="1" applyFill="1" applyBorder="1" applyAlignment="1">
      <alignment horizontal="center" vertical="top" wrapText="1"/>
    </xf>
    <xf numFmtId="3" fontId="12" fillId="0" borderId="1" xfId="3" applyNumberFormat="1" applyFont="1" applyFill="1" applyBorder="1" applyAlignment="1">
      <alignment horizontal="center" vertical="top" wrapText="1"/>
    </xf>
    <xf numFmtId="3" fontId="12" fillId="0" borderId="1" xfId="4" applyNumberFormat="1" applyFont="1" applyBorder="1" applyAlignment="1">
      <alignment horizontal="center" vertical="top" shrinkToFit="1"/>
    </xf>
    <xf numFmtId="0" fontId="12" fillId="0" borderId="1" xfId="0" applyFont="1" applyBorder="1" applyAlignment="1">
      <alignment horizontal="center" vertical="top" wrapText="1"/>
    </xf>
    <xf numFmtId="3" fontId="24" fillId="0" borderId="1" xfId="2" applyNumberFormat="1" applyFont="1" applyBorder="1" applyAlignment="1">
      <alignment vertical="top" wrapText="1"/>
    </xf>
    <xf numFmtId="3" fontId="12" fillId="0" borderId="1" xfId="2" applyNumberFormat="1" applyFont="1" applyBorder="1" applyAlignment="1">
      <alignment horizontal="center" vertical="top" shrinkToFit="1"/>
    </xf>
    <xf numFmtId="3" fontId="35" fillId="0" borderId="1" xfId="2" applyNumberFormat="1" applyFont="1" applyBorder="1" applyAlignment="1">
      <alignment horizontal="center" vertical="top" shrinkToFit="1"/>
    </xf>
    <xf numFmtId="3" fontId="24" fillId="0" borderId="1" xfId="2" applyNumberFormat="1" applyFont="1" applyBorder="1" applyAlignment="1">
      <alignment horizontal="center" vertical="top" shrinkToFit="1"/>
    </xf>
    <xf numFmtId="49" fontId="12" fillId="0" borderId="1" xfId="2" applyNumberFormat="1" applyFont="1" applyBorder="1" applyAlignment="1">
      <alignment horizontal="center" vertical="top" shrinkToFit="1"/>
    </xf>
    <xf numFmtId="49" fontId="12" fillId="0" borderId="1" xfId="2" applyNumberFormat="1" applyFont="1" applyBorder="1" applyAlignment="1">
      <alignment horizontal="center" vertical="top" wrapText="1" shrinkToFit="1"/>
    </xf>
    <xf numFmtId="49" fontId="12" fillId="0" borderId="1" xfId="0" applyNumberFormat="1" applyFont="1" applyBorder="1" applyAlignment="1">
      <alignment horizontal="center" vertical="top" shrinkToFit="1"/>
    </xf>
    <xf numFmtId="3" fontId="12" fillId="0" borderId="1" xfId="2" applyNumberFormat="1" applyFont="1" applyBorder="1" applyAlignment="1">
      <alignment horizontal="left" vertical="top"/>
    </xf>
    <xf numFmtId="3" fontId="12" fillId="0" borderId="1" xfId="2" applyNumberFormat="1" applyFont="1" applyBorder="1" applyAlignment="1">
      <alignment vertical="top" wrapText="1"/>
    </xf>
    <xf numFmtId="3" fontId="26" fillId="0" borderId="1" xfId="2" applyNumberFormat="1" applyFont="1" applyBorder="1" applyAlignment="1">
      <alignment horizontal="left" vertical="top" wrapText="1"/>
    </xf>
    <xf numFmtId="3" fontId="35" fillId="0" borderId="1" xfId="1" applyNumberFormat="1" applyFont="1" applyFill="1" applyBorder="1" applyAlignment="1">
      <alignment horizontal="center" vertical="top" wrapText="1"/>
    </xf>
    <xf numFmtId="3" fontId="12" fillId="0" borderId="1" xfId="1" applyNumberFormat="1" applyFont="1" applyFill="1" applyBorder="1" applyAlignment="1">
      <alignment horizontal="center" vertical="top" wrapText="1"/>
    </xf>
    <xf numFmtId="2" fontId="12" fillId="0" borderId="1" xfId="2" applyNumberFormat="1" applyFont="1" applyBorder="1" applyAlignment="1">
      <alignment horizontal="center" vertical="top" wrapText="1" shrinkToFit="1"/>
    </xf>
    <xf numFmtId="3" fontId="24" fillId="0" borderId="1" xfId="2" applyNumberFormat="1" applyFont="1" applyBorder="1" applyAlignment="1">
      <alignment horizontal="left" vertical="top" shrinkToFit="1"/>
    </xf>
    <xf numFmtId="166" fontId="12" fillId="0" borderId="1" xfId="0" applyNumberFormat="1" applyFont="1" applyBorder="1" applyAlignment="1">
      <alignment horizontal="center" vertical="top" shrinkToFit="1"/>
    </xf>
    <xf numFmtId="3" fontId="12" fillId="0" borderId="1" xfId="5" applyNumberFormat="1" applyFont="1" applyBorder="1" applyAlignment="1">
      <alignment horizontal="center" vertical="top" shrinkToFit="1"/>
    </xf>
    <xf numFmtId="3" fontId="35" fillId="0" borderId="1" xfId="5" applyNumberFormat="1" applyFont="1" applyBorder="1" applyAlignment="1">
      <alignment horizontal="center" vertical="top" shrinkToFit="1"/>
    </xf>
    <xf numFmtId="3" fontId="12" fillId="0" borderId="1" xfId="2" applyNumberFormat="1" applyFont="1" applyBorder="1" applyAlignment="1">
      <alignment horizontal="center" vertical="top" wrapText="1"/>
    </xf>
    <xf numFmtId="3" fontId="12" fillId="0" borderId="1" xfId="5" applyNumberFormat="1" applyFont="1" applyBorder="1" applyAlignment="1">
      <alignment horizontal="center" vertical="top" wrapText="1"/>
    </xf>
    <xf numFmtId="3" fontId="31" fillId="0" borderId="1" xfId="0" applyNumberFormat="1" applyFont="1" applyBorder="1" applyAlignment="1">
      <alignment horizontal="center" vertical="top" wrapText="1"/>
    </xf>
    <xf numFmtId="3" fontId="27" fillId="0" borderId="1" xfId="0" applyNumberFormat="1" applyFont="1" applyBorder="1" applyAlignment="1">
      <alignment horizontal="center" vertical="top"/>
    </xf>
    <xf numFmtId="3" fontId="27" fillId="0" borderId="1" xfId="1" applyNumberFormat="1" applyFont="1" applyFill="1" applyBorder="1" applyAlignment="1">
      <alignment horizontal="center" vertical="top"/>
    </xf>
    <xf numFmtId="3" fontId="12" fillId="0" borderId="1" xfId="0" applyNumberFormat="1" applyFont="1" applyBorder="1" applyAlignment="1">
      <alignment horizontal="center" vertical="top" shrinkToFit="1"/>
    </xf>
    <xf numFmtId="3" fontId="35" fillId="0" borderId="1" xfId="4" applyNumberFormat="1" applyFont="1" applyBorder="1" applyAlignment="1">
      <alignment horizontal="center" vertical="top" shrinkToFit="1"/>
    </xf>
    <xf numFmtId="3" fontId="12" fillId="0" borderId="1" xfId="4" applyNumberFormat="1" applyFont="1" applyBorder="1" applyAlignment="1">
      <alignment horizontal="center" vertical="top" wrapText="1"/>
    </xf>
    <xf numFmtId="3" fontId="12" fillId="0" borderId="1" xfId="6" applyNumberFormat="1" applyFont="1" applyFill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/>
    </xf>
    <xf numFmtId="49" fontId="24" fillId="0" borderId="1" xfId="0" applyNumberFormat="1" applyFont="1" applyBorder="1"/>
    <xf numFmtId="0" fontId="27" fillId="0" borderId="1" xfId="0" applyFont="1" applyBorder="1"/>
    <xf numFmtId="43" fontId="24" fillId="0" borderId="1" xfId="1" applyFont="1" applyBorder="1" applyAlignment="1">
      <alignment horizontal="center"/>
    </xf>
    <xf numFmtId="49" fontId="12" fillId="0" borderId="1" xfId="0" applyNumberFormat="1" applyFont="1" applyBorder="1"/>
    <xf numFmtId="43" fontId="12" fillId="0" borderId="1" xfId="1" applyFont="1" applyBorder="1" applyAlignment="1">
      <alignment horizontal="center"/>
    </xf>
    <xf numFmtId="0" fontId="12" fillId="0" borderId="1" xfId="0" applyFont="1" applyBorder="1"/>
    <xf numFmtId="43" fontId="12" fillId="0" borderId="1" xfId="1" applyFont="1" applyBorder="1" applyAlignment="1">
      <alignment horizontal="right"/>
    </xf>
    <xf numFmtId="49" fontId="24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vertical="top"/>
    </xf>
    <xf numFmtId="0" fontId="24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/>
    </xf>
    <xf numFmtId="43" fontId="24" fillId="0" borderId="1" xfId="1" applyFont="1" applyBorder="1" applyAlignment="1">
      <alignment horizontal="center" vertical="top"/>
    </xf>
    <xf numFmtId="0" fontId="12" fillId="0" borderId="1" xfId="0" applyFont="1" applyBorder="1" applyAlignment="1">
      <alignment vertical="top" wrapText="1"/>
    </xf>
    <xf numFmtId="43" fontId="12" fillId="0" borderId="1" xfId="1" applyFont="1" applyBorder="1" applyAlignment="1">
      <alignment horizontal="center" vertical="top"/>
    </xf>
    <xf numFmtId="1" fontId="24" fillId="0" borderId="1" xfId="0" applyNumberFormat="1" applyFont="1" applyBorder="1" applyAlignment="1">
      <alignment horizontal="center" vertical="top"/>
    </xf>
    <xf numFmtId="0" fontId="27" fillId="0" borderId="1" xfId="0" applyFont="1" applyBorder="1" applyAlignment="1">
      <alignment vertical="top" wrapText="1"/>
    </xf>
    <xf numFmtId="43" fontId="24" fillId="0" borderId="1" xfId="0" applyNumberFormat="1" applyFont="1" applyBorder="1" applyAlignment="1">
      <alignment horizontal="center" vertical="top"/>
    </xf>
    <xf numFmtId="49" fontId="37" fillId="3" borderId="1" xfId="0" applyNumberFormat="1" applyFont="1" applyFill="1" applyBorder="1" applyAlignment="1">
      <alignment horizontal="center" vertical="center"/>
    </xf>
    <xf numFmtId="49" fontId="37" fillId="3" borderId="2" xfId="0" applyNumberFormat="1" applyFont="1" applyFill="1" applyBorder="1" applyAlignment="1">
      <alignment horizontal="left" vertical="center"/>
    </xf>
    <xf numFmtId="49" fontId="37" fillId="3" borderId="3" xfId="0" applyNumberFormat="1" applyFont="1" applyFill="1" applyBorder="1" applyAlignment="1">
      <alignment horizontal="left" vertical="center"/>
    </xf>
    <xf numFmtId="49" fontId="38" fillId="0" borderId="5" xfId="0" applyNumberFormat="1" applyFont="1" applyBorder="1" applyAlignment="1">
      <alignment horizontal="center"/>
    </xf>
    <xf numFmtId="49" fontId="38" fillId="0" borderId="5" xfId="0" applyNumberFormat="1" applyFont="1" applyBorder="1" applyAlignment="1">
      <alignment horizontal="left"/>
    </xf>
    <xf numFmtId="49" fontId="28" fillId="0" borderId="5" xfId="0" applyNumberFormat="1" applyFont="1" applyBorder="1" applyAlignment="1">
      <alignment horizontal="center"/>
    </xf>
    <xf numFmtId="49" fontId="28" fillId="0" borderId="5" xfId="0" applyNumberFormat="1" applyFont="1" applyBorder="1" applyAlignment="1">
      <alignment horizontal="center" wrapText="1"/>
    </xf>
    <xf numFmtId="164" fontId="39" fillId="0" borderId="5" xfId="1" applyNumberFormat="1" applyFont="1" applyBorder="1" applyAlignment="1">
      <alignment horizontal="center"/>
    </xf>
    <xf numFmtId="49" fontId="28" fillId="0" borderId="7" xfId="0" applyNumberFormat="1" applyFont="1" applyBorder="1" applyAlignment="1">
      <alignment horizontal="center"/>
    </xf>
    <xf numFmtId="49" fontId="28" fillId="0" borderId="7" xfId="0" applyNumberFormat="1" applyFont="1" applyBorder="1" applyAlignment="1">
      <alignment horizontal="left"/>
    </xf>
    <xf numFmtId="49" fontId="28" fillId="0" borderId="7" xfId="0" applyNumberFormat="1" applyFont="1" applyBorder="1" applyAlignment="1">
      <alignment horizontal="center" wrapText="1"/>
    </xf>
    <xf numFmtId="164" fontId="39" fillId="0" borderId="7" xfId="1" applyNumberFormat="1" applyFont="1" applyBorder="1" applyAlignment="1">
      <alignment horizontal="center"/>
    </xf>
    <xf numFmtId="164" fontId="39" fillId="0" borderId="7" xfId="1" applyNumberFormat="1" applyFont="1" applyBorder="1" applyAlignment="1">
      <alignment horizontal="right"/>
    </xf>
    <xf numFmtId="49" fontId="39" fillId="0" borderId="7" xfId="0" applyNumberFormat="1" applyFont="1" applyBorder="1" applyAlignment="1">
      <alignment horizontal="center"/>
    </xf>
    <xf numFmtId="164" fontId="22" fillId="0" borderId="1" xfId="1" applyNumberFormat="1" applyFont="1" applyFill="1" applyBorder="1" applyAlignment="1">
      <alignment horizontal="center" vertical="top" wrapText="1"/>
    </xf>
    <xf numFmtId="49" fontId="22" fillId="0" borderId="1" xfId="1" applyNumberFormat="1" applyFont="1" applyFill="1" applyBorder="1" applyAlignment="1">
      <alignment horizontal="center" vertical="top" wrapText="1"/>
    </xf>
    <xf numFmtId="43" fontId="18" fillId="0" borderId="1" xfId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164" fontId="20" fillId="0" borderId="1" xfId="1" applyNumberFormat="1" applyFont="1" applyBorder="1" applyAlignment="1">
      <alignment vertical="top"/>
    </xf>
    <xf numFmtId="0" fontId="20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</cellXfs>
  <cellStyles count="7">
    <cellStyle name="เครื่องหมายจุลภาค 3" xfId="3" xr:uid="{A5AF6B5D-5298-42D8-9CB2-4DFA5A68768C}"/>
    <cellStyle name="เครื่องหมายจุลภาค 4" xfId="6" xr:uid="{36DD66F5-C521-4C34-B1AB-313ED019A17A}"/>
    <cellStyle name="จุลภาค" xfId="1" builtinId="3"/>
    <cellStyle name="ปกติ" xfId="0" builtinId="0"/>
    <cellStyle name="ปกติ 2" xfId="2" xr:uid="{74D7F5A7-FF96-4162-BD51-4E166A548A0F}"/>
    <cellStyle name="ปกติ 4" xfId="4" xr:uid="{4CC83B6C-583F-40FD-BE5C-5BBAD1CA14D4}"/>
    <cellStyle name="ปกติ 4 2" xfId="5" xr:uid="{53171E53-C068-42FB-BA92-49E0457C14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11</xdr:row>
      <xdr:rowOff>66675</xdr:rowOff>
    </xdr:from>
    <xdr:to>
      <xdr:col>7</xdr:col>
      <xdr:colOff>169769</xdr:colOff>
      <xdr:row>16</xdr:row>
      <xdr:rowOff>188595</xdr:rowOff>
    </xdr:to>
    <xdr:sp macro="" textlink="">
      <xdr:nvSpPr>
        <xdr:cNvPr id="2" name="วงเล็บปีกกาขวา 1">
          <a:extLst>
            <a:ext uri="{FF2B5EF4-FFF2-40B4-BE49-F238E27FC236}">
              <a16:creationId xmlns:a16="http://schemas.microsoft.com/office/drawing/2014/main" id="{4CE474C9-EBE0-418A-A621-037FFBFBA74D}"/>
            </a:ext>
          </a:extLst>
        </xdr:cNvPr>
        <xdr:cNvSpPr/>
      </xdr:nvSpPr>
      <xdr:spPr>
        <a:xfrm>
          <a:off x="5476875" y="2710815"/>
          <a:ext cx="141194" cy="145542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47625</xdr:colOff>
      <xdr:row>18</xdr:row>
      <xdr:rowOff>47625</xdr:rowOff>
    </xdr:from>
    <xdr:to>
      <xdr:col>7</xdr:col>
      <xdr:colOff>104775</xdr:colOff>
      <xdr:row>19</xdr:row>
      <xdr:rowOff>252989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2781DA12-43E9-4DA4-972B-C9ABADF3EDDC}"/>
            </a:ext>
          </a:extLst>
        </xdr:cNvPr>
        <xdr:cNvSpPr/>
      </xdr:nvSpPr>
      <xdr:spPr>
        <a:xfrm>
          <a:off x="5495925" y="4558665"/>
          <a:ext cx="57150" cy="47206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76200</xdr:colOff>
      <xdr:row>50</xdr:row>
      <xdr:rowOff>266700</xdr:rowOff>
    </xdr:to>
    <xdr:sp macro="" textlink="">
      <xdr:nvSpPr>
        <xdr:cNvPr id="4" name="วงเล็บปีกกาขวา 3">
          <a:extLst>
            <a:ext uri="{FF2B5EF4-FFF2-40B4-BE49-F238E27FC236}">
              <a16:creationId xmlns:a16="http://schemas.microsoft.com/office/drawing/2014/main" id="{0967D166-F3EB-41A0-AF5A-00AAE4C8B482}"/>
            </a:ext>
          </a:extLst>
        </xdr:cNvPr>
        <xdr:cNvSpPr/>
      </xdr:nvSpPr>
      <xdr:spPr>
        <a:xfrm>
          <a:off x="5448300" y="12321540"/>
          <a:ext cx="76200" cy="14249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38100</xdr:colOff>
      <xdr:row>35</xdr:row>
      <xdr:rowOff>228600</xdr:rowOff>
    </xdr:from>
    <xdr:to>
      <xdr:col>7</xdr:col>
      <xdr:colOff>91439</xdr:colOff>
      <xdr:row>39</xdr:row>
      <xdr:rowOff>139065</xdr:rowOff>
    </xdr:to>
    <xdr:sp macro="" textlink="">
      <xdr:nvSpPr>
        <xdr:cNvPr id="5" name="วงเล็บปีกกาขวา 4">
          <a:extLst>
            <a:ext uri="{FF2B5EF4-FFF2-40B4-BE49-F238E27FC236}">
              <a16:creationId xmlns:a16="http://schemas.microsoft.com/office/drawing/2014/main" id="{258A6284-C201-4A93-9A9F-3814E5F24A15}"/>
            </a:ext>
          </a:extLst>
        </xdr:cNvPr>
        <xdr:cNvSpPr/>
      </xdr:nvSpPr>
      <xdr:spPr>
        <a:xfrm>
          <a:off x="5486400" y="9364980"/>
          <a:ext cx="53339" cy="106870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58</xdr:row>
      <xdr:rowOff>295274</xdr:rowOff>
    </xdr:from>
    <xdr:to>
      <xdr:col>7</xdr:col>
      <xdr:colOff>57150</xdr:colOff>
      <xdr:row>64</xdr:row>
      <xdr:rowOff>19049</xdr:rowOff>
    </xdr:to>
    <xdr:sp macro="" textlink="">
      <xdr:nvSpPr>
        <xdr:cNvPr id="6" name="วงเล็บปีกกาขวา 5">
          <a:extLst>
            <a:ext uri="{FF2B5EF4-FFF2-40B4-BE49-F238E27FC236}">
              <a16:creationId xmlns:a16="http://schemas.microsoft.com/office/drawing/2014/main" id="{2F40228D-B8A9-4767-8BB3-3151D06A0CBD}"/>
            </a:ext>
          </a:extLst>
        </xdr:cNvPr>
        <xdr:cNvSpPr/>
      </xdr:nvSpPr>
      <xdr:spPr>
        <a:xfrm>
          <a:off x="5448300" y="17242154"/>
          <a:ext cx="57150" cy="146875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57150</xdr:colOff>
      <xdr:row>69</xdr:row>
      <xdr:rowOff>276225</xdr:rowOff>
    </xdr:to>
    <xdr:sp macro="" textlink="">
      <xdr:nvSpPr>
        <xdr:cNvPr id="7" name="วงเล็บปีกกาขวา 6">
          <a:extLst>
            <a:ext uri="{FF2B5EF4-FFF2-40B4-BE49-F238E27FC236}">
              <a16:creationId xmlns:a16="http://schemas.microsoft.com/office/drawing/2014/main" id="{7232B450-E37F-4DEA-A122-B3D5C1982D8D}"/>
            </a:ext>
          </a:extLst>
        </xdr:cNvPr>
        <xdr:cNvSpPr/>
      </xdr:nvSpPr>
      <xdr:spPr>
        <a:xfrm>
          <a:off x="5448300" y="18981420"/>
          <a:ext cx="57150" cy="143446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6</xdr:col>
      <xdr:colOff>521969</xdr:colOff>
      <xdr:row>75</xdr:row>
      <xdr:rowOff>1</xdr:rowOff>
    </xdr:from>
    <xdr:to>
      <xdr:col>7</xdr:col>
      <xdr:colOff>104647</xdr:colOff>
      <xdr:row>79</xdr:row>
      <xdr:rowOff>198121</xdr:rowOff>
    </xdr:to>
    <xdr:sp macro="" textlink="">
      <xdr:nvSpPr>
        <xdr:cNvPr id="8" name="วงเล็บปีกกาขวา 7">
          <a:extLst>
            <a:ext uri="{FF2B5EF4-FFF2-40B4-BE49-F238E27FC236}">
              <a16:creationId xmlns:a16="http://schemas.microsoft.com/office/drawing/2014/main" id="{359F25D4-12A7-4D83-B9E0-B12C3D12A7F7}"/>
            </a:ext>
          </a:extLst>
        </xdr:cNvPr>
        <xdr:cNvSpPr/>
      </xdr:nvSpPr>
      <xdr:spPr>
        <a:xfrm>
          <a:off x="5444489" y="23324821"/>
          <a:ext cx="108458" cy="13563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120045</xdr:colOff>
      <xdr:row>83</xdr:row>
      <xdr:rowOff>0</xdr:rowOff>
    </xdr:to>
    <xdr:sp macro="" textlink="">
      <xdr:nvSpPr>
        <xdr:cNvPr id="9" name="วงเล็บปีกกาขวา 8">
          <a:extLst>
            <a:ext uri="{FF2B5EF4-FFF2-40B4-BE49-F238E27FC236}">
              <a16:creationId xmlns:a16="http://schemas.microsoft.com/office/drawing/2014/main" id="{6B309223-C632-4B6E-BB6A-38604DB7AD3F}"/>
            </a:ext>
          </a:extLst>
        </xdr:cNvPr>
        <xdr:cNvSpPr/>
      </xdr:nvSpPr>
      <xdr:spPr>
        <a:xfrm>
          <a:off x="5448300" y="25016460"/>
          <a:ext cx="120045" cy="533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71</xdr:row>
      <xdr:rowOff>0</xdr:rowOff>
    </xdr:from>
    <xdr:to>
      <xdr:col>7</xdr:col>
      <xdr:colOff>57150</xdr:colOff>
      <xdr:row>74</xdr:row>
      <xdr:rowOff>0</xdr:rowOff>
    </xdr:to>
    <xdr:sp macro="" textlink="">
      <xdr:nvSpPr>
        <xdr:cNvPr id="10" name="วงเล็บปีกกาขวา 9">
          <a:extLst>
            <a:ext uri="{FF2B5EF4-FFF2-40B4-BE49-F238E27FC236}">
              <a16:creationId xmlns:a16="http://schemas.microsoft.com/office/drawing/2014/main" id="{B9FED30C-704E-4A01-A5A1-548B3D030CD8}"/>
            </a:ext>
          </a:extLst>
        </xdr:cNvPr>
        <xdr:cNvSpPr/>
      </xdr:nvSpPr>
      <xdr:spPr>
        <a:xfrm>
          <a:off x="5448300" y="20718780"/>
          <a:ext cx="57150" cy="86868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57150</xdr:colOff>
      <xdr:row>40</xdr:row>
      <xdr:rowOff>266700</xdr:rowOff>
    </xdr:from>
    <xdr:to>
      <xdr:col>7</xdr:col>
      <xdr:colOff>102869</xdr:colOff>
      <xdr:row>43</xdr:row>
      <xdr:rowOff>247650</xdr:rowOff>
    </xdr:to>
    <xdr:sp macro="" textlink="">
      <xdr:nvSpPr>
        <xdr:cNvPr id="11" name="วงเล็บปีกกาขวา 10">
          <a:extLst>
            <a:ext uri="{FF2B5EF4-FFF2-40B4-BE49-F238E27FC236}">
              <a16:creationId xmlns:a16="http://schemas.microsoft.com/office/drawing/2014/main" id="{B8C47440-F2B9-438A-93DB-100F5DAAC7A1}"/>
            </a:ext>
          </a:extLst>
        </xdr:cNvPr>
        <xdr:cNvSpPr/>
      </xdr:nvSpPr>
      <xdr:spPr>
        <a:xfrm>
          <a:off x="5505450" y="10850880"/>
          <a:ext cx="45719" cy="84963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28</xdr:row>
      <xdr:rowOff>28575</xdr:rowOff>
    </xdr:from>
    <xdr:to>
      <xdr:col>7</xdr:col>
      <xdr:colOff>104775</xdr:colOff>
      <xdr:row>31</xdr:row>
      <xdr:rowOff>238125</xdr:rowOff>
    </xdr:to>
    <xdr:sp macro="" textlink="">
      <xdr:nvSpPr>
        <xdr:cNvPr id="12" name="วงเล็บปีกกาขวา 11">
          <a:extLst>
            <a:ext uri="{FF2B5EF4-FFF2-40B4-BE49-F238E27FC236}">
              <a16:creationId xmlns:a16="http://schemas.microsoft.com/office/drawing/2014/main" id="{A27F844F-5FCF-4B01-9588-43FEDB109354}"/>
            </a:ext>
          </a:extLst>
        </xdr:cNvPr>
        <xdr:cNvSpPr/>
      </xdr:nvSpPr>
      <xdr:spPr>
        <a:xfrm>
          <a:off x="5448300" y="7206615"/>
          <a:ext cx="104775" cy="10096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19050</xdr:colOff>
      <xdr:row>23</xdr:row>
      <xdr:rowOff>66675</xdr:rowOff>
    </xdr:from>
    <xdr:to>
      <xdr:col>7</xdr:col>
      <xdr:colOff>131885</xdr:colOff>
      <xdr:row>25</xdr:row>
      <xdr:rowOff>217149</xdr:rowOff>
    </xdr:to>
    <xdr:sp macro="" textlink="">
      <xdr:nvSpPr>
        <xdr:cNvPr id="13" name="วงเล็บปีกกาขวา 12">
          <a:extLst>
            <a:ext uri="{FF2B5EF4-FFF2-40B4-BE49-F238E27FC236}">
              <a16:creationId xmlns:a16="http://schemas.microsoft.com/office/drawing/2014/main" id="{C6F6BD18-96D6-4C02-9863-7CA8926C6BB5}"/>
            </a:ext>
          </a:extLst>
        </xdr:cNvPr>
        <xdr:cNvSpPr/>
      </xdr:nvSpPr>
      <xdr:spPr>
        <a:xfrm>
          <a:off x="5467350" y="5911215"/>
          <a:ext cx="112835" cy="68387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55481-6126-4697-8B8F-95DF9FFD6D4A}">
  <sheetPr>
    <pageSetUpPr fitToPage="1"/>
  </sheetPr>
  <dimension ref="A1:AS87"/>
  <sheetViews>
    <sheetView tabSelected="1" topLeftCell="A3" workbookViewId="0">
      <pane xSplit="2" ySplit="3" topLeftCell="C6" activePane="bottomRight" state="frozen"/>
      <selection activeCell="A3" sqref="A3"/>
      <selection pane="topRight" activeCell="C3" sqref="C3"/>
      <selection pane="bottomLeft" activeCell="A6" sqref="A6"/>
      <selection pane="bottomRight" activeCell="BH10" sqref="A1:XFD1048576"/>
    </sheetView>
  </sheetViews>
  <sheetFormatPr defaultColWidth="9" defaultRowHeight="18.75"/>
  <cols>
    <col min="1" max="1" width="6.7109375" style="135" customWidth="1"/>
    <col min="2" max="2" width="25.28515625" style="136" customWidth="1"/>
    <col min="3" max="3" width="15.28515625" style="135" customWidth="1"/>
    <col min="4" max="4" width="10.28515625" style="135" hidden="1" customWidth="1"/>
    <col min="5" max="5" width="13.140625" style="135" hidden="1" customWidth="1"/>
    <col min="6" max="6" width="9" style="135" hidden="1" customWidth="1"/>
    <col min="7" max="7" width="13.7109375" style="135" hidden="1" customWidth="1"/>
    <col min="8" max="8" width="9" style="135" hidden="1" customWidth="1"/>
    <col min="9" max="9" width="14.28515625" style="135" hidden="1" customWidth="1"/>
    <col min="10" max="10" width="9" style="135" hidden="1" customWidth="1"/>
    <col min="11" max="11" width="11.85546875" style="135" hidden="1" customWidth="1"/>
    <col min="12" max="12" width="14" style="135" hidden="1" customWidth="1"/>
    <col min="13" max="13" width="15.28515625" style="135" hidden="1" customWidth="1"/>
    <col min="14" max="14" width="9" style="135" hidden="1" customWidth="1"/>
    <col min="15" max="15" width="10" style="135" customWidth="1"/>
    <col min="16" max="16" width="9" style="135" customWidth="1"/>
    <col min="17" max="17" width="10.28515625" style="135" customWidth="1"/>
    <col min="18" max="18" width="12.7109375" style="135" customWidth="1"/>
    <col min="19" max="19" width="23" style="135" customWidth="1"/>
    <col min="20" max="20" width="19.28515625" style="135" customWidth="1"/>
    <col min="21" max="21" width="9" style="135" customWidth="1"/>
    <col min="22" max="22" width="9" style="135" hidden="1" customWidth="1"/>
    <col min="23" max="26" width="9.28515625" style="135" hidden="1" customWidth="1"/>
    <col min="27" max="27" width="16.7109375" style="135" hidden="1" customWidth="1"/>
    <col min="28" max="28" width="18.28515625" style="135" hidden="1" customWidth="1"/>
    <col min="29" max="30" width="9.140625" style="135" hidden="1" customWidth="1"/>
    <col min="31" max="31" width="16.28515625" style="135" hidden="1" customWidth="1"/>
    <col min="32" max="32" width="9.28515625" style="135" hidden="1" customWidth="1"/>
    <col min="33" max="33" width="9.140625" style="135" hidden="1" customWidth="1"/>
    <col min="34" max="34" width="9.28515625" style="135" hidden="1" customWidth="1"/>
    <col min="35" max="35" width="16.7109375" style="135" hidden="1" customWidth="1"/>
    <col min="36" max="36" width="11.28515625" style="135" hidden="1" customWidth="1"/>
    <col min="37" max="37" width="4.5703125" style="135" hidden="1" customWidth="1"/>
    <col min="38" max="38" width="9.140625" style="135" hidden="1" customWidth="1"/>
    <col min="39" max="39" width="16.28515625" style="135" hidden="1" customWidth="1"/>
    <col min="40" max="40" width="9.28515625" style="135" hidden="1" customWidth="1"/>
    <col min="41" max="41" width="9.140625" style="135" hidden="1" customWidth="1"/>
    <col min="42" max="42" width="9.28515625" style="135" hidden="1" customWidth="1"/>
    <col min="43" max="43" width="16.7109375" style="135" hidden="1" customWidth="1"/>
    <col min="44" max="44" width="11.28515625" style="135" hidden="1" customWidth="1"/>
    <col min="45" max="45" width="23.7109375" style="135" hidden="1" customWidth="1"/>
    <col min="46" max="16384" width="9" style="135"/>
  </cols>
  <sheetData>
    <row r="1" spans="1:45" ht="37.9" hidden="1" customHeight="1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45" ht="37.9" hidden="1" customHeight="1">
      <c r="L2" s="134" t="s">
        <v>1</v>
      </c>
      <c r="M2" s="134"/>
    </row>
    <row r="3" spans="1:45">
      <c r="A3" s="137" t="s">
        <v>2</v>
      </c>
      <c r="B3" s="138" t="s">
        <v>3</v>
      </c>
      <c r="C3" s="137" t="s">
        <v>4</v>
      </c>
      <c r="D3" s="137" t="s">
        <v>5</v>
      </c>
      <c r="E3" s="137"/>
      <c r="F3" s="137"/>
      <c r="G3" s="137"/>
      <c r="H3" s="137"/>
      <c r="I3" s="137"/>
      <c r="J3" s="137"/>
      <c r="K3" s="137"/>
      <c r="L3" s="137" t="s">
        <v>6</v>
      </c>
      <c r="M3" s="137" t="s">
        <v>7</v>
      </c>
      <c r="N3" s="138" t="s">
        <v>8</v>
      </c>
      <c r="O3" s="139" t="s">
        <v>49</v>
      </c>
      <c r="P3" s="140"/>
      <c r="Q3" s="140"/>
      <c r="R3" s="140"/>
      <c r="S3" s="140"/>
      <c r="T3" s="140"/>
      <c r="U3" s="141"/>
      <c r="W3" s="139" t="s">
        <v>9</v>
      </c>
      <c r="X3" s="140"/>
      <c r="Y3" s="140"/>
      <c r="Z3" s="140"/>
      <c r="AA3" s="140"/>
      <c r="AB3" s="140"/>
      <c r="AC3" s="141"/>
      <c r="AD3" s="139" t="s">
        <v>10</v>
      </c>
      <c r="AE3" s="140"/>
      <c r="AF3" s="140"/>
      <c r="AG3" s="140"/>
      <c r="AH3" s="140"/>
      <c r="AI3" s="140"/>
      <c r="AJ3" s="141"/>
      <c r="AK3" s="137" t="s">
        <v>11</v>
      </c>
      <c r="AL3" s="139" t="s">
        <v>12</v>
      </c>
      <c r="AM3" s="140"/>
      <c r="AN3" s="140"/>
      <c r="AO3" s="140"/>
      <c r="AP3" s="140"/>
      <c r="AQ3" s="140"/>
      <c r="AR3" s="141"/>
      <c r="AS3" s="137" t="s">
        <v>11</v>
      </c>
    </row>
    <row r="4" spans="1:45">
      <c r="A4" s="137"/>
      <c r="B4" s="138"/>
      <c r="C4" s="137"/>
      <c r="D4" s="137" t="s">
        <v>13</v>
      </c>
      <c r="E4" s="137"/>
      <c r="F4" s="137" t="s">
        <v>14</v>
      </c>
      <c r="G4" s="137"/>
      <c r="H4" s="137" t="s">
        <v>15</v>
      </c>
      <c r="I4" s="137"/>
      <c r="J4" s="137" t="s">
        <v>16</v>
      </c>
      <c r="K4" s="137"/>
      <c r="L4" s="137"/>
      <c r="M4" s="137"/>
      <c r="N4" s="138"/>
      <c r="O4" s="139" t="s">
        <v>21</v>
      </c>
      <c r="P4" s="140"/>
      <c r="Q4" s="141"/>
      <c r="R4" s="142" t="s">
        <v>50</v>
      </c>
      <c r="S4" s="137" t="s">
        <v>18</v>
      </c>
      <c r="T4" s="137" t="s">
        <v>19</v>
      </c>
      <c r="U4" s="137" t="s">
        <v>20</v>
      </c>
      <c r="W4" s="139" t="s">
        <v>21</v>
      </c>
      <c r="X4" s="140"/>
      <c r="Y4" s="141"/>
      <c r="Z4" s="142" t="s">
        <v>17</v>
      </c>
      <c r="AA4" s="137" t="s">
        <v>18</v>
      </c>
      <c r="AB4" s="137" t="s">
        <v>19</v>
      </c>
      <c r="AC4" s="137" t="s">
        <v>20</v>
      </c>
      <c r="AD4" s="138" t="s">
        <v>17</v>
      </c>
      <c r="AE4" s="137" t="s">
        <v>18</v>
      </c>
      <c r="AF4" s="137" t="s">
        <v>21</v>
      </c>
      <c r="AG4" s="137"/>
      <c r="AH4" s="137"/>
      <c r="AI4" s="137" t="s">
        <v>19</v>
      </c>
      <c r="AJ4" s="137" t="s">
        <v>20</v>
      </c>
      <c r="AK4" s="137"/>
      <c r="AL4" s="138" t="s">
        <v>17</v>
      </c>
      <c r="AM4" s="137" t="s">
        <v>18</v>
      </c>
      <c r="AN4" s="137" t="s">
        <v>21</v>
      </c>
      <c r="AO4" s="137"/>
      <c r="AP4" s="137"/>
      <c r="AQ4" s="137" t="s">
        <v>19</v>
      </c>
      <c r="AR4" s="137" t="s">
        <v>20</v>
      </c>
      <c r="AS4" s="137"/>
    </row>
    <row r="5" spans="1:45" ht="37.5">
      <c r="A5" s="137"/>
      <c r="B5" s="138"/>
      <c r="C5" s="137"/>
      <c r="D5" s="143" t="s">
        <v>17</v>
      </c>
      <c r="E5" s="143" t="s">
        <v>18</v>
      </c>
      <c r="F5" s="143" t="s">
        <v>17</v>
      </c>
      <c r="G5" s="143" t="s">
        <v>18</v>
      </c>
      <c r="H5" s="143" t="s">
        <v>17</v>
      </c>
      <c r="I5" s="143" t="s">
        <v>18</v>
      </c>
      <c r="J5" s="143" t="s">
        <v>17</v>
      </c>
      <c r="K5" s="143" t="s">
        <v>18</v>
      </c>
      <c r="L5" s="137"/>
      <c r="M5" s="137"/>
      <c r="N5" s="138"/>
      <c r="O5" s="133" t="s">
        <v>51</v>
      </c>
      <c r="P5" s="133" t="s">
        <v>52</v>
      </c>
      <c r="Q5" s="133" t="s">
        <v>53</v>
      </c>
      <c r="R5" s="144"/>
      <c r="S5" s="137"/>
      <c r="T5" s="137"/>
      <c r="U5" s="137"/>
      <c r="W5" s="143" t="s">
        <v>22</v>
      </c>
      <c r="X5" s="143" t="s">
        <v>23</v>
      </c>
      <c r="Y5" s="143" t="s">
        <v>24</v>
      </c>
      <c r="Z5" s="144"/>
      <c r="AA5" s="137"/>
      <c r="AB5" s="137"/>
      <c r="AC5" s="137"/>
      <c r="AD5" s="138"/>
      <c r="AE5" s="137"/>
      <c r="AF5" s="143" t="s">
        <v>22</v>
      </c>
      <c r="AG5" s="143" t="s">
        <v>23</v>
      </c>
      <c r="AH5" s="143" t="s">
        <v>24</v>
      </c>
      <c r="AI5" s="137"/>
      <c r="AJ5" s="137"/>
      <c r="AK5" s="137"/>
      <c r="AL5" s="138"/>
      <c r="AM5" s="137"/>
      <c r="AN5" s="143" t="s">
        <v>22</v>
      </c>
      <c r="AO5" s="143" t="s">
        <v>23</v>
      </c>
      <c r="AP5" s="143" t="s">
        <v>24</v>
      </c>
      <c r="AQ5" s="137"/>
      <c r="AR5" s="137"/>
      <c r="AS5" s="137"/>
    </row>
    <row r="6" spans="1:45">
      <c r="A6" s="145"/>
      <c r="B6" s="142" t="s">
        <v>25</v>
      </c>
      <c r="C6" s="143" t="s">
        <v>26</v>
      </c>
      <c r="D6" s="143"/>
      <c r="E6" s="146"/>
      <c r="F6" s="143"/>
      <c r="G6" s="146"/>
      <c r="H6" s="143"/>
      <c r="I6" s="146"/>
      <c r="J6" s="143"/>
      <c r="K6" s="146"/>
      <c r="L6" s="143"/>
      <c r="M6" s="147"/>
      <c r="N6" s="143"/>
      <c r="O6" s="143">
        <f>O7+O8+O9</f>
        <v>155</v>
      </c>
      <c r="P6" s="146">
        <f t="shared" ref="P6:T6" si="0">P7+P8+P9</f>
        <v>0</v>
      </c>
      <c r="Q6" s="143">
        <f t="shared" si="0"/>
        <v>4</v>
      </c>
      <c r="R6" s="143">
        <f t="shared" si="0"/>
        <v>159</v>
      </c>
      <c r="S6" s="146">
        <f t="shared" si="0"/>
        <v>383723114</v>
      </c>
      <c r="T6" s="146">
        <f t="shared" si="0"/>
        <v>48294411.079999991</v>
      </c>
      <c r="U6" s="147">
        <f>T6/S6*100</f>
        <v>12.585744594994605</v>
      </c>
      <c r="W6" s="148"/>
      <c r="X6" s="148"/>
      <c r="Y6" s="148"/>
      <c r="Z6" s="148"/>
      <c r="AA6" s="147"/>
      <c r="AB6" s="147"/>
      <c r="AC6" s="147"/>
      <c r="AD6" s="149"/>
      <c r="AE6" s="147"/>
      <c r="AF6" s="149"/>
      <c r="AG6" s="147"/>
      <c r="AH6" s="149"/>
      <c r="AI6" s="147"/>
      <c r="AJ6" s="147"/>
      <c r="AK6" s="143"/>
      <c r="AL6" s="149"/>
      <c r="AM6" s="147"/>
      <c r="AN6" s="149"/>
      <c r="AO6" s="147"/>
      <c r="AP6" s="149"/>
      <c r="AQ6" s="147"/>
      <c r="AR6" s="147"/>
      <c r="AS6" s="143"/>
    </row>
    <row r="7" spans="1:45">
      <c r="A7" s="150"/>
      <c r="B7" s="151"/>
      <c r="C7" s="143" t="s">
        <v>27</v>
      </c>
      <c r="D7" s="143"/>
      <c r="E7" s="146"/>
      <c r="F7" s="143"/>
      <c r="G7" s="146"/>
      <c r="H7" s="143"/>
      <c r="I7" s="146"/>
      <c r="J7" s="147"/>
      <c r="K7" s="146"/>
      <c r="L7" s="143"/>
      <c r="M7" s="147"/>
      <c r="N7" s="143"/>
      <c r="O7" s="143">
        <f>O11+O15+O19+O23+O27+O31+O35+O39+O43+O47+O51+O55+O59+O63+O67+O71+O75+O79+O83</f>
        <v>5</v>
      </c>
      <c r="P7" s="146">
        <f t="shared" ref="P7:T7" si="1">P11+P15+P19+P23+P27+P31+P35+P39+P43+P47+P51+P55+P59+P63+P67+P71+P75+P79+P83</f>
        <v>0</v>
      </c>
      <c r="Q7" s="146">
        <f t="shared" si="1"/>
        <v>0</v>
      </c>
      <c r="R7" s="143">
        <f t="shared" si="1"/>
        <v>5</v>
      </c>
      <c r="S7" s="146">
        <f t="shared" si="1"/>
        <v>3381300</v>
      </c>
      <c r="T7" s="146">
        <f t="shared" si="1"/>
        <v>0</v>
      </c>
      <c r="U7" s="147">
        <f>T7/S7*100</f>
        <v>0</v>
      </c>
      <c r="W7" s="148"/>
      <c r="X7" s="148"/>
      <c r="Y7" s="148"/>
      <c r="Z7" s="148"/>
      <c r="AA7" s="147"/>
      <c r="AB7" s="147"/>
      <c r="AC7" s="147"/>
      <c r="AD7" s="149"/>
      <c r="AE7" s="147"/>
      <c r="AF7" s="149"/>
      <c r="AG7" s="147"/>
      <c r="AH7" s="149"/>
      <c r="AI7" s="147"/>
      <c r="AJ7" s="147"/>
      <c r="AK7" s="143"/>
      <c r="AL7" s="149"/>
      <c r="AM7" s="147"/>
      <c r="AN7" s="147"/>
      <c r="AO7" s="147"/>
      <c r="AP7" s="149"/>
      <c r="AQ7" s="147"/>
      <c r="AR7" s="147"/>
      <c r="AS7" s="143"/>
    </row>
    <row r="8" spans="1:45">
      <c r="A8" s="150"/>
      <c r="B8" s="151"/>
      <c r="C8" s="143" t="s">
        <v>28</v>
      </c>
      <c r="D8" s="143"/>
      <c r="E8" s="146"/>
      <c r="F8" s="143"/>
      <c r="G8" s="146"/>
      <c r="H8" s="143"/>
      <c r="I8" s="146"/>
      <c r="J8" s="143"/>
      <c r="K8" s="146"/>
      <c r="L8" s="143"/>
      <c r="M8" s="147"/>
      <c r="N8" s="143"/>
      <c r="O8" s="143">
        <f t="shared" ref="O8:T9" si="2">O12+O16+O20+O24+O28+O32+O36+O40+O44+O48+O52+O56+O60+O64+O68+O72+O76+O80+O84</f>
        <v>143</v>
      </c>
      <c r="P8" s="146">
        <f t="shared" si="2"/>
        <v>0</v>
      </c>
      <c r="Q8" s="143">
        <f t="shared" si="2"/>
        <v>4</v>
      </c>
      <c r="R8" s="143">
        <f t="shared" si="2"/>
        <v>147</v>
      </c>
      <c r="S8" s="146">
        <f t="shared" si="2"/>
        <v>377810417</v>
      </c>
      <c r="T8" s="146">
        <f t="shared" si="2"/>
        <v>47937487.079999991</v>
      </c>
      <c r="U8" s="147">
        <f t="shared" ref="U8:U9" si="3">T8/S8*100</f>
        <v>12.688238577603855</v>
      </c>
      <c r="W8" s="148"/>
      <c r="X8" s="148"/>
      <c r="Y8" s="148"/>
      <c r="Z8" s="148"/>
      <c r="AA8" s="147"/>
      <c r="AB8" s="147"/>
      <c r="AC8" s="147"/>
      <c r="AD8" s="149"/>
      <c r="AE8" s="147"/>
      <c r="AF8" s="149"/>
      <c r="AG8" s="147"/>
      <c r="AH8" s="149"/>
      <c r="AI8" s="147"/>
      <c r="AJ8" s="147"/>
      <c r="AK8" s="143"/>
      <c r="AL8" s="149"/>
      <c r="AM8" s="147"/>
      <c r="AN8" s="149"/>
      <c r="AO8" s="147"/>
      <c r="AP8" s="149"/>
      <c r="AQ8" s="147"/>
      <c r="AR8" s="147"/>
      <c r="AS8" s="143"/>
    </row>
    <row r="9" spans="1:45">
      <c r="A9" s="152"/>
      <c r="B9" s="144"/>
      <c r="C9" s="143" t="s">
        <v>29</v>
      </c>
      <c r="D9" s="146"/>
      <c r="E9" s="146"/>
      <c r="F9" s="146"/>
      <c r="G9" s="146"/>
      <c r="H9" s="146"/>
      <c r="I9" s="146"/>
      <c r="J9" s="146"/>
      <c r="K9" s="146"/>
      <c r="L9" s="143"/>
      <c r="M9" s="147"/>
      <c r="N9" s="143"/>
      <c r="O9" s="143">
        <f t="shared" si="2"/>
        <v>7</v>
      </c>
      <c r="P9" s="146">
        <f t="shared" si="2"/>
        <v>0</v>
      </c>
      <c r="Q9" s="146">
        <f t="shared" si="2"/>
        <v>0</v>
      </c>
      <c r="R9" s="143">
        <f t="shared" si="2"/>
        <v>7</v>
      </c>
      <c r="S9" s="146">
        <f t="shared" si="2"/>
        <v>2531397</v>
      </c>
      <c r="T9" s="146">
        <f t="shared" si="2"/>
        <v>356924</v>
      </c>
      <c r="U9" s="147">
        <f t="shared" si="3"/>
        <v>14.099882396953145</v>
      </c>
      <c r="W9" s="148"/>
      <c r="X9" s="148"/>
      <c r="Y9" s="148"/>
      <c r="Z9" s="148"/>
      <c r="AA9" s="147"/>
      <c r="AB9" s="147"/>
      <c r="AC9" s="147"/>
      <c r="AD9" s="149"/>
      <c r="AE9" s="147"/>
      <c r="AF9" s="149"/>
      <c r="AG9" s="147"/>
      <c r="AH9" s="147"/>
      <c r="AI9" s="147"/>
      <c r="AJ9" s="147"/>
      <c r="AK9" s="143"/>
      <c r="AL9" s="149"/>
      <c r="AM9" s="147"/>
      <c r="AN9" s="149"/>
      <c r="AO9" s="147"/>
      <c r="AP9" s="149"/>
      <c r="AQ9" s="147"/>
      <c r="AR9" s="147"/>
      <c r="AS9" s="143"/>
    </row>
    <row r="10" spans="1:45">
      <c r="A10" s="137">
        <v>1</v>
      </c>
      <c r="B10" s="153" t="s">
        <v>30</v>
      </c>
      <c r="C10" s="143" t="s">
        <v>26</v>
      </c>
      <c r="D10" s="143"/>
      <c r="E10" s="147"/>
      <c r="F10" s="143"/>
      <c r="G10" s="147"/>
      <c r="H10" s="147"/>
      <c r="I10" s="147"/>
      <c r="J10" s="147"/>
      <c r="K10" s="147"/>
      <c r="L10" s="143"/>
      <c r="M10" s="146"/>
      <c r="N10" s="143"/>
      <c r="O10" s="143">
        <f>O11+O12+O13</f>
        <v>7</v>
      </c>
      <c r="P10" s="154">
        <f t="shared" ref="P10:Q10" si="4">P11+P12+P13</f>
        <v>0</v>
      </c>
      <c r="Q10" s="154">
        <f t="shared" si="4"/>
        <v>0</v>
      </c>
      <c r="R10" s="143">
        <f>O10+P10+Q10</f>
        <v>7</v>
      </c>
      <c r="S10" s="147">
        <f>S11+S12+S13</f>
        <v>1098900</v>
      </c>
      <c r="T10" s="147">
        <f>T11+T12+T13</f>
        <v>532745.30000000005</v>
      </c>
      <c r="U10" s="147">
        <f>T10/S10*100</f>
        <v>48.47987077987078</v>
      </c>
      <c r="W10" s="148"/>
      <c r="X10" s="148"/>
      <c r="Y10" s="148"/>
      <c r="Z10" s="148"/>
      <c r="AA10" s="147"/>
      <c r="AB10" s="147"/>
      <c r="AC10" s="155"/>
      <c r="AD10" s="156"/>
      <c r="AE10" s="155"/>
      <c r="AF10" s="156"/>
      <c r="AG10" s="155"/>
      <c r="AH10" s="156"/>
      <c r="AI10" s="155"/>
      <c r="AJ10" s="147"/>
      <c r="AK10" s="143"/>
      <c r="AL10" s="156"/>
      <c r="AM10" s="155"/>
      <c r="AN10" s="155"/>
      <c r="AO10" s="155"/>
      <c r="AP10" s="156"/>
      <c r="AQ10" s="155"/>
      <c r="AR10" s="147"/>
      <c r="AS10" s="143"/>
    </row>
    <row r="11" spans="1:45">
      <c r="A11" s="137"/>
      <c r="B11" s="153"/>
      <c r="C11" s="143" t="s">
        <v>27</v>
      </c>
      <c r="D11" s="147"/>
      <c r="E11" s="147"/>
      <c r="F11" s="143"/>
      <c r="G11" s="147"/>
      <c r="H11" s="147"/>
      <c r="I11" s="147"/>
      <c r="J11" s="147"/>
      <c r="K11" s="147"/>
      <c r="L11" s="143"/>
      <c r="M11" s="146"/>
      <c r="N11" s="143"/>
      <c r="O11" s="154">
        <v>0</v>
      </c>
      <c r="P11" s="154">
        <v>0</v>
      </c>
      <c r="Q11" s="154">
        <v>0</v>
      </c>
      <c r="R11" s="154">
        <f>O11+P11+Q11</f>
        <v>0</v>
      </c>
      <c r="S11" s="147">
        <v>0</v>
      </c>
      <c r="T11" s="147">
        <v>0</v>
      </c>
      <c r="U11" s="147">
        <v>0</v>
      </c>
      <c r="W11" s="148"/>
      <c r="X11" s="148"/>
      <c r="Y11" s="148"/>
      <c r="Z11" s="148"/>
      <c r="AA11" s="147"/>
      <c r="AB11" s="147"/>
      <c r="AC11" s="147"/>
      <c r="AD11" s="143"/>
      <c r="AE11" s="147"/>
      <c r="AF11" s="147"/>
      <c r="AG11" s="147"/>
      <c r="AH11" s="143"/>
      <c r="AI11" s="147"/>
      <c r="AJ11" s="147"/>
      <c r="AK11" s="143"/>
      <c r="AL11" s="143"/>
      <c r="AM11" s="147"/>
      <c r="AN11" s="147"/>
      <c r="AO11" s="147"/>
      <c r="AP11" s="149"/>
      <c r="AQ11" s="147"/>
      <c r="AR11" s="147"/>
      <c r="AS11" s="143"/>
    </row>
    <row r="12" spans="1:45">
      <c r="A12" s="137"/>
      <c r="B12" s="153"/>
      <c r="C12" s="143" t="s">
        <v>28</v>
      </c>
      <c r="D12" s="143"/>
      <c r="E12" s="147"/>
      <c r="F12" s="143"/>
      <c r="G12" s="147"/>
      <c r="H12" s="147"/>
      <c r="I12" s="147"/>
      <c r="J12" s="147"/>
      <c r="K12" s="147"/>
      <c r="L12" s="143"/>
      <c r="M12" s="146"/>
      <c r="N12" s="143"/>
      <c r="O12" s="143">
        <v>6</v>
      </c>
      <c r="P12" s="154">
        <v>0</v>
      </c>
      <c r="Q12" s="154">
        <v>0</v>
      </c>
      <c r="R12" s="143">
        <f t="shared" ref="R12:R13" si="5">O12+P12+Q12</f>
        <v>6</v>
      </c>
      <c r="S12" s="147">
        <v>839400</v>
      </c>
      <c r="T12" s="147">
        <v>518229.3</v>
      </c>
      <c r="U12" s="147">
        <f t="shared" ref="U12:U13" si="6">T12/S12*100</f>
        <v>61.738062902072912</v>
      </c>
      <c r="W12" s="148"/>
      <c r="X12" s="148"/>
      <c r="Y12" s="148"/>
      <c r="Z12" s="148"/>
      <c r="AA12" s="147"/>
      <c r="AB12" s="147"/>
      <c r="AC12" s="147"/>
      <c r="AD12" s="143"/>
      <c r="AE12" s="147"/>
      <c r="AF12" s="143"/>
      <c r="AG12" s="147"/>
      <c r="AH12" s="143"/>
      <c r="AI12" s="147"/>
      <c r="AJ12" s="147"/>
      <c r="AK12" s="143"/>
      <c r="AL12" s="143"/>
      <c r="AM12" s="147"/>
      <c r="AN12" s="147"/>
      <c r="AO12" s="147"/>
      <c r="AP12" s="149"/>
      <c r="AQ12" s="147"/>
      <c r="AR12" s="147"/>
      <c r="AS12" s="143"/>
    </row>
    <row r="13" spans="1:45">
      <c r="A13" s="137"/>
      <c r="B13" s="153"/>
      <c r="C13" s="143" t="s">
        <v>29</v>
      </c>
      <c r="D13" s="147"/>
      <c r="E13" s="147"/>
      <c r="F13" s="147"/>
      <c r="G13" s="147"/>
      <c r="H13" s="147"/>
      <c r="I13" s="147"/>
      <c r="J13" s="147"/>
      <c r="K13" s="147"/>
      <c r="L13" s="146"/>
      <c r="M13" s="146"/>
      <c r="N13" s="143"/>
      <c r="O13" s="143">
        <v>1</v>
      </c>
      <c r="P13" s="154">
        <v>0</v>
      </c>
      <c r="Q13" s="154">
        <v>0</v>
      </c>
      <c r="R13" s="143">
        <f t="shared" si="5"/>
        <v>1</v>
      </c>
      <c r="S13" s="147">
        <v>259500</v>
      </c>
      <c r="T13" s="147">
        <v>14516</v>
      </c>
      <c r="U13" s="147">
        <f t="shared" si="6"/>
        <v>5.5938342967244701</v>
      </c>
      <c r="W13" s="148"/>
      <c r="X13" s="148"/>
      <c r="Y13" s="148"/>
      <c r="Z13" s="148"/>
      <c r="AA13" s="147"/>
      <c r="AB13" s="147"/>
      <c r="AC13" s="147"/>
      <c r="AD13" s="149"/>
      <c r="AE13" s="147"/>
      <c r="AF13" s="143"/>
      <c r="AG13" s="147"/>
      <c r="AH13" s="147"/>
      <c r="AI13" s="147"/>
      <c r="AJ13" s="147"/>
      <c r="AK13" s="143"/>
      <c r="AL13" s="147"/>
      <c r="AM13" s="147"/>
      <c r="AN13" s="147"/>
      <c r="AO13" s="147"/>
      <c r="AP13" s="147"/>
      <c r="AQ13" s="147"/>
      <c r="AR13" s="147"/>
      <c r="AS13" s="143"/>
    </row>
    <row r="14" spans="1:45">
      <c r="A14" s="137">
        <v>2</v>
      </c>
      <c r="B14" s="153" t="s">
        <v>31</v>
      </c>
      <c r="C14" s="143" t="s">
        <v>26</v>
      </c>
      <c r="D14" s="147"/>
      <c r="E14" s="147"/>
      <c r="F14" s="147"/>
      <c r="G14" s="147"/>
      <c r="H14" s="143"/>
      <c r="I14" s="147"/>
      <c r="J14" s="147"/>
      <c r="K14" s="147"/>
      <c r="L14" s="143"/>
      <c r="M14" s="147"/>
      <c r="N14" s="143"/>
      <c r="O14" s="143">
        <f>O15+O16+O17</f>
        <v>27</v>
      </c>
      <c r="P14" s="154">
        <f t="shared" ref="P14:R14" si="7">P15+P16+P17</f>
        <v>0</v>
      </c>
      <c r="Q14" s="154">
        <f t="shared" si="7"/>
        <v>0</v>
      </c>
      <c r="R14" s="143">
        <f t="shared" si="7"/>
        <v>27</v>
      </c>
      <c r="S14" s="147">
        <f>S15+S16+S17</f>
        <v>13186300</v>
      </c>
      <c r="T14" s="147">
        <f>T15+T16+T17</f>
        <v>1792922.06</v>
      </c>
      <c r="U14" s="147">
        <f>T14/S14*100</f>
        <v>13.596854765931306</v>
      </c>
      <c r="W14" s="148"/>
      <c r="X14" s="148"/>
      <c r="Y14" s="148"/>
      <c r="Z14" s="148"/>
      <c r="AA14" s="147"/>
      <c r="AB14" s="147"/>
      <c r="AC14" s="157"/>
      <c r="AD14" s="156"/>
      <c r="AE14" s="155"/>
      <c r="AF14" s="156"/>
      <c r="AG14" s="155"/>
      <c r="AH14" s="156"/>
      <c r="AI14" s="155"/>
      <c r="AJ14" s="147"/>
      <c r="AK14" s="143"/>
      <c r="AL14" s="156"/>
      <c r="AM14" s="155"/>
      <c r="AN14" s="156"/>
      <c r="AO14" s="155"/>
      <c r="AP14" s="156"/>
      <c r="AQ14" s="155"/>
      <c r="AR14" s="147"/>
      <c r="AS14" s="143"/>
    </row>
    <row r="15" spans="1:45">
      <c r="A15" s="137"/>
      <c r="B15" s="153"/>
      <c r="C15" s="143" t="s">
        <v>27</v>
      </c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3"/>
      <c r="O15" s="154">
        <v>0</v>
      </c>
      <c r="P15" s="154">
        <v>0</v>
      </c>
      <c r="Q15" s="154">
        <v>0</v>
      </c>
      <c r="R15" s="154">
        <v>0</v>
      </c>
      <c r="S15" s="147">
        <v>0</v>
      </c>
      <c r="T15" s="147">
        <v>0</v>
      </c>
      <c r="U15" s="147">
        <v>0</v>
      </c>
      <c r="W15" s="148"/>
      <c r="X15" s="148"/>
      <c r="Y15" s="148"/>
      <c r="Z15" s="148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3"/>
      <c r="AL15" s="147"/>
      <c r="AM15" s="147"/>
      <c r="AN15" s="147"/>
      <c r="AO15" s="147"/>
      <c r="AP15" s="147"/>
      <c r="AQ15" s="147"/>
      <c r="AR15" s="147"/>
      <c r="AS15" s="143"/>
    </row>
    <row r="16" spans="1:45">
      <c r="A16" s="137"/>
      <c r="B16" s="153"/>
      <c r="C16" s="143" t="s">
        <v>28</v>
      </c>
      <c r="D16" s="147"/>
      <c r="E16" s="147"/>
      <c r="F16" s="147"/>
      <c r="G16" s="147"/>
      <c r="H16" s="143"/>
      <c r="I16" s="147"/>
      <c r="J16" s="147"/>
      <c r="K16" s="147"/>
      <c r="L16" s="143"/>
      <c r="M16" s="147"/>
      <c r="N16" s="143"/>
      <c r="O16" s="143">
        <v>27</v>
      </c>
      <c r="P16" s="154">
        <v>0</v>
      </c>
      <c r="Q16" s="154">
        <v>0</v>
      </c>
      <c r="R16" s="143">
        <v>27</v>
      </c>
      <c r="S16" s="147">
        <v>13186300</v>
      </c>
      <c r="T16" s="147">
        <v>1792922.06</v>
      </c>
      <c r="U16" s="147">
        <f>T16/S16*100</f>
        <v>13.596854765931306</v>
      </c>
      <c r="W16" s="148"/>
      <c r="X16" s="148"/>
      <c r="Y16" s="148"/>
      <c r="Z16" s="148"/>
      <c r="AA16" s="147"/>
      <c r="AB16" s="147"/>
      <c r="AC16" s="147"/>
      <c r="AD16" s="149"/>
      <c r="AE16" s="147"/>
      <c r="AF16" s="143"/>
      <c r="AG16" s="143"/>
      <c r="AH16" s="143"/>
      <c r="AI16" s="147"/>
      <c r="AJ16" s="147"/>
      <c r="AK16" s="143"/>
      <c r="AL16" s="149"/>
      <c r="AM16" s="147"/>
      <c r="AN16" s="143"/>
      <c r="AO16" s="154"/>
      <c r="AP16" s="143"/>
      <c r="AQ16" s="147"/>
      <c r="AR16" s="147"/>
      <c r="AS16" s="143"/>
    </row>
    <row r="17" spans="1:45">
      <c r="A17" s="137"/>
      <c r="B17" s="153"/>
      <c r="C17" s="143" t="s">
        <v>29</v>
      </c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3"/>
      <c r="O17" s="154">
        <v>0</v>
      </c>
      <c r="P17" s="154">
        <v>0</v>
      </c>
      <c r="Q17" s="154">
        <v>0</v>
      </c>
      <c r="R17" s="154">
        <v>0</v>
      </c>
      <c r="S17" s="147">
        <v>0</v>
      </c>
      <c r="T17" s="147">
        <v>0</v>
      </c>
      <c r="U17" s="147">
        <v>0</v>
      </c>
      <c r="W17" s="148"/>
      <c r="X17" s="148"/>
      <c r="Y17" s="148"/>
      <c r="Z17" s="148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3"/>
      <c r="AL17" s="147"/>
      <c r="AM17" s="147"/>
      <c r="AN17" s="147"/>
      <c r="AO17" s="147"/>
      <c r="AP17" s="147"/>
      <c r="AQ17" s="147"/>
      <c r="AR17" s="147"/>
      <c r="AS17" s="143"/>
    </row>
    <row r="18" spans="1:45">
      <c r="A18" s="137">
        <v>3</v>
      </c>
      <c r="B18" s="153" t="s">
        <v>32</v>
      </c>
      <c r="C18" s="143" t="s">
        <v>26</v>
      </c>
      <c r="D18" s="149"/>
      <c r="E18" s="147"/>
      <c r="F18" s="147"/>
      <c r="G18" s="147"/>
      <c r="H18" s="147"/>
      <c r="I18" s="147"/>
      <c r="J18" s="147"/>
      <c r="K18" s="147"/>
      <c r="L18" s="143"/>
      <c r="M18" s="146"/>
      <c r="N18" s="143"/>
      <c r="O18" s="143">
        <f>O19+O20+O21</f>
        <v>18</v>
      </c>
      <c r="P18" s="154">
        <f t="shared" ref="P18:T18" si="8">P19+P20+P21</f>
        <v>0</v>
      </c>
      <c r="Q18" s="154">
        <f t="shared" si="8"/>
        <v>0</v>
      </c>
      <c r="R18" s="143">
        <f t="shared" si="8"/>
        <v>18</v>
      </c>
      <c r="S18" s="154">
        <f t="shared" si="8"/>
        <v>1006460</v>
      </c>
      <c r="T18" s="154">
        <f t="shared" si="8"/>
        <v>334497.09000000003</v>
      </c>
      <c r="U18" s="147">
        <f>T18/S18*100</f>
        <v>33.235010830037957</v>
      </c>
      <c r="W18" s="148"/>
      <c r="X18" s="148"/>
      <c r="Y18" s="148"/>
      <c r="Z18" s="148"/>
      <c r="AA18" s="147"/>
      <c r="AB18" s="147"/>
      <c r="AC18" s="157"/>
      <c r="AD18" s="156"/>
      <c r="AE18" s="155"/>
      <c r="AF18" s="156"/>
      <c r="AG18" s="155"/>
      <c r="AH18" s="156"/>
      <c r="AI18" s="155"/>
      <c r="AJ18" s="147"/>
      <c r="AK18" s="143"/>
      <c r="AL18" s="156"/>
      <c r="AM18" s="155"/>
      <c r="AN18" s="155"/>
      <c r="AO18" s="155"/>
      <c r="AP18" s="156"/>
      <c r="AQ18" s="155"/>
      <c r="AR18" s="147"/>
      <c r="AS18" s="143"/>
    </row>
    <row r="19" spans="1:45">
      <c r="A19" s="137"/>
      <c r="B19" s="153"/>
      <c r="C19" s="143" t="s">
        <v>27</v>
      </c>
      <c r="D19" s="147"/>
      <c r="E19" s="147"/>
      <c r="F19" s="147"/>
      <c r="G19" s="147"/>
      <c r="H19" s="147"/>
      <c r="I19" s="147"/>
      <c r="J19" s="147"/>
      <c r="K19" s="147"/>
      <c r="L19" s="147"/>
      <c r="M19" s="146"/>
      <c r="N19" s="143"/>
      <c r="O19" s="154">
        <v>0</v>
      </c>
      <c r="P19" s="154">
        <v>0</v>
      </c>
      <c r="Q19" s="154">
        <v>0</v>
      </c>
      <c r="R19" s="154">
        <v>0</v>
      </c>
      <c r="S19" s="147">
        <v>0</v>
      </c>
      <c r="T19" s="147">
        <v>0</v>
      </c>
      <c r="U19" s="147">
        <v>0</v>
      </c>
      <c r="W19" s="148"/>
      <c r="X19" s="148"/>
      <c r="Y19" s="148"/>
      <c r="Z19" s="148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3"/>
      <c r="AL19" s="147"/>
      <c r="AM19" s="147"/>
      <c r="AN19" s="147"/>
      <c r="AO19" s="147"/>
      <c r="AP19" s="147"/>
      <c r="AQ19" s="147"/>
      <c r="AR19" s="147"/>
      <c r="AS19" s="143"/>
    </row>
    <row r="20" spans="1:45">
      <c r="A20" s="137"/>
      <c r="B20" s="153"/>
      <c r="C20" s="143" t="s">
        <v>28</v>
      </c>
      <c r="D20" s="143"/>
      <c r="E20" s="147"/>
      <c r="F20" s="147"/>
      <c r="G20" s="147"/>
      <c r="H20" s="147"/>
      <c r="I20" s="147"/>
      <c r="J20" s="147"/>
      <c r="K20" s="147"/>
      <c r="L20" s="143"/>
      <c r="M20" s="146"/>
      <c r="N20" s="143"/>
      <c r="O20" s="143">
        <v>18</v>
      </c>
      <c r="P20" s="154">
        <v>0</v>
      </c>
      <c r="Q20" s="154">
        <v>0</v>
      </c>
      <c r="R20" s="143">
        <v>18</v>
      </c>
      <c r="S20" s="147">
        <v>1006460</v>
      </c>
      <c r="T20" s="147">
        <v>334497.09000000003</v>
      </c>
      <c r="U20" s="147">
        <f>T20/S20*100</f>
        <v>33.235010830037957</v>
      </c>
      <c r="W20" s="148"/>
      <c r="X20" s="148"/>
      <c r="Y20" s="148"/>
      <c r="Z20" s="148"/>
      <c r="AA20" s="147"/>
      <c r="AB20" s="147"/>
      <c r="AC20" s="147"/>
      <c r="AD20" s="149"/>
      <c r="AE20" s="147"/>
      <c r="AF20" s="143"/>
      <c r="AG20" s="147"/>
      <c r="AH20" s="143"/>
      <c r="AI20" s="147"/>
      <c r="AJ20" s="147"/>
      <c r="AK20" s="143"/>
      <c r="AL20" s="149"/>
      <c r="AM20" s="147"/>
      <c r="AN20" s="147"/>
      <c r="AO20" s="147"/>
      <c r="AP20" s="143"/>
      <c r="AQ20" s="147"/>
      <c r="AR20" s="147"/>
      <c r="AS20" s="143"/>
    </row>
    <row r="21" spans="1:45">
      <c r="A21" s="137"/>
      <c r="B21" s="153"/>
      <c r="C21" s="143" t="s">
        <v>29</v>
      </c>
      <c r="D21" s="147"/>
      <c r="E21" s="147"/>
      <c r="F21" s="147"/>
      <c r="G21" s="147"/>
      <c r="H21" s="147"/>
      <c r="I21" s="147"/>
      <c r="J21" s="147"/>
      <c r="K21" s="147"/>
      <c r="L21" s="147"/>
      <c r="M21" s="146"/>
      <c r="N21" s="143"/>
      <c r="O21" s="154">
        <v>0</v>
      </c>
      <c r="P21" s="154">
        <v>0</v>
      </c>
      <c r="Q21" s="154">
        <v>0</v>
      </c>
      <c r="R21" s="154">
        <v>0</v>
      </c>
      <c r="S21" s="147">
        <v>0</v>
      </c>
      <c r="T21" s="147">
        <v>0</v>
      </c>
      <c r="U21" s="147">
        <v>0</v>
      </c>
      <c r="W21" s="148"/>
      <c r="X21" s="148"/>
      <c r="Y21" s="148"/>
      <c r="Z21" s="148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3"/>
      <c r="AL21" s="147"/>
      <c r="AM21" s="147"/>
      <c r="AN21" s="147"/>
      <c r="AO21" s="147"/>
      <c r="AP21" s="147"/>
      <c r="AQ21" s="147"/>
      <c r="AR21" s="147"/>
      <c r="AS21" s="143"/>
    </row>
    <row r="22" spans="1:45">
      <c r="A22" s="137">
        <v>4</v>
      </c>
      <c r="B22" s="158" t="s">
        <v>33</v>
      </c>
      <c r="C22" s="143" t="s">
        <v>26</v>
      </c>
      <c r="D22" s="149"/>
      <c r="E22" s="147"/>
      <c r="F22" s="149"/>
      <c r="G22" s="147"/>
      <c r="H22" s="149"/>
      <c r="I22" s="147"/>
      <c r="J22" s="149"/>
      <c r="K22" s="147"/>
      <c r="L22" s="143"/>
      <c r="M22" s="146"/>
      <c r="N22" s="143"/>
      <c r="O22" s="143">
        <f>O23+O24+O25</f>
        <v>7</v>
      </c>
      <c r="P22" s="154">
        <f t="shared" ref="P22:T22" si="9">P23+P24+P25</f>
        <v>0</v>
      </c>
      <c r="Q22" s="154">
        <f t="shared" si="9"/>
        <v>0</v>
      </c>
      <c r="R22" s="143">
        <f t="shared" si="9"/>
        <v>7</v>
      </c>
      <c r="S22" s="154">
        <f t="shared" si="9"/>
        <v>780100</v>
      </c>
      <c r="T22" s="154">
        <f t="shared" si="9"/>
        <v>527500</v>
      </c>
      <c r="U22" s="147">
        <f>T22/S22*100</f>
        <v>67.619535956928601</v>
      </c>
      <c r="W22" s="148"/>
      <c r="X22" s="148"/>
      <c r="Y22" s="148"/>
      <c r="Z22" s="148"/>
      <c r="AA22" s="147"/>
      <c r="AB22" s="147"/>
      <c r="AC22" s="147"/>
      <c r="AD22" s="149"/>
      <c r="AE22" s="147"/>
      <c r="AF22" s="149"/>
      <c r="AG22" s="147"/>
      <c r="AH22" s="149"/>
      <c r="AI22" s="147"/>
      <c r="AJ22" s="147"/>
      <c r="AK22" s="143"/>
      <c r="AL22" s="149"/>
      <c r="AM22" s="147"/>
      <c r="AN22" s="147"/>
      <c r="AO22" s="147"/>
      <c r="AP22" s="149"/>
      <c r="AQ22" s="147"/>
      <c r="AR22" s="147"/>
      <c r="AS22" s="143"/>
    </row>
    <row r="23" spans="1:45">
      <c r="A23" s="137"/>
      <c r="B23" s="158"/>
      <c r="C23" s="143" t="s">
        <v>27</v>
      </c>
      <c r="D23" s="147"/>
      <c r="E23" s="147"/>
      <c r="F23" s="143"/>
      <c r="G23" s="147"/>
      <c r="H23" s="147"/>
      <c r="I23" s="147"/>
      <c r="J23" s="147"/>
      <c r="K23" s="147"/>
      <c r="L23" s="143"/>
      <c r="M23" s="146"/>
      <c r="N23" s="143"/>
      <c r="O23" s="154">
        <v>0</v>
      </c>
      <c r="P23" s="154">
        <v>0</v>
      </c>
      <c r="Q23" s="154">
        <v>0</v>
      </c>
      <c r="R23" s="154">
        <v>0</v>
      </c>
      <c r="S23" s="147">
        <v>0</v>
      </c>
      <c r="T23" s="147">
        <v>0</v>
      </c>
      <c r="U23" s="147">
        <v>0</v>
      </c>
      <c r="W23" s="148"/>
      <c r="X23" s="148"/>
      <c r="Y23" s="148"/>
      <c r="Z23" s="148"/>
      <c r="AA23" s="147"/>
      <c r="AB23" s="147"/>
      <c r="AC23" s="147"/>
      <c r="AD23" s="149"/>
      <c r="AE23" s="147"/>
      <c r="AF23" s="147"/>
      <c r="AG23" s="147"/>
      <c r="AH23" s="149"/>
      <c r="AI23" s="147"/>
      <c r="AJ23" s="147"/>
      <c r="AK23" s="143"/>
      <c r="AL23" s="149"/>
      <c r="AM23" s="147"/>
      <c r="AN23" s="147"/>
      <c r="AO23" s="147"/>
      <c r="AP23" s="149"/>
      <c r="AQ23" s="147"/>
      <c r="AR23" s="147"/>
      <c r="AS23" s="143"/>
    </row>
    <row r="24" spans="1:45">
      <c r="A24" s="137"/>
      <c r="B24" s="158"/>
      <c r="C24" s="143" t="s">
        <v>28</v>
      </c>
      <c r="D24" s="143"/>
      <c r="E24" s="147"/>
      <c r="F24" s="143"/>
      <c r="G24" s="147"/>
      <c r="H24" s="143"/>
      <c r="I24" s="147"/>
      <c r="J24" s="143"/>
      <c r="K24" s="147"/>
      <c r="L24" s="143"/>
      <c r="M24" s="146"/>
      <c r="N24" s="143"/>
      <c r="O24" s="143">
        <v>7</v>
      </c>
      <c r="P24" s="154">
        <v>0</v>
      </c>
      <c r="Q24" s="154">
        <v>0</v>
      </c>
      <c r="R24" s="143">
        <v>7</v>
      </c>
      <c r="S24" s="147">
        <v>780100</v>
      </c>
      <c r="T24" s="147">
        <v>527500</v>
      </c>
      <c r="U24" s="147">
        <f>T24/S24*100</f>
        <v>67.619535956928601</v>
      </c>
      <c r="W24" s="148"/>
      <c r="X24" s="148"/>
      <c r="Y24" s="148"/>
      <c r="Z24" s="148"/>
      <c r="AA24" s="147"/>
      <c r="AB24" s="147"/>
      <c r="AC24" s="147"/>
      <c r="AD24" s="149"/>
      <c r="AE24" s="147"/>
      <c r="AF24" s="143"/>
      <c r="AG24" s="147"/>
      <c r="AH24" s="147"/>
      <c r="AI24" s="147"/>
      <c r="AJ24" s="147"/>
      <c r="AK24" s="143"/>
      <c r="AL24" s="149"/>
      <c r="AM24" s="147"/>
      <c r="AN24" s="147"/>
      <c r="AO24" s="147"/>
      <c r="AP24" s="149"/>
      <c r="AQ24" s="147"/>
      <c r="AR24" s="147"/>
      <c r="AS24" s="143"/>
    </row>
    <row r="25" spans="1:45">
      <c r="A25" s="137"/>
      <c r="B25" s="158"/>
      <c r="C25" s="143" t="s">
        <v>29</v>
      </c>
      <c r="D25" s="147"/>
      <c r="E25" s="147"/>
      <c r="F25" s="147"/>
      <c r="G25" s="147"/>
      <c r="H25" s="147"/>
      <c r="I25" s="147"/>
      <c r="J25" s="147"/>
      <c r="K25" s="147"/>
      <c r="L25" s="146"/>
      <c r="M25" s="146"/>
      <c r="N25" s="143"/>
      <c r="O25" s="154">
        <v>0</v>
      </c>
      <c r="P25" s="154">
        <v>0</v>
      </c>
      <c r="Q25" s="154">
        <v>0</v>
      </c>
      <c r="R25" s="154">
        <v>0</v>
      </c>
      <c r="S25" s="147">
        <v>0</v>
      </c>
      <c r="T25" s="147">
        <v>0</v>
      </c>
      <c r="U25" s="147">
        <v>0</v>
      </c>
      <c r="W25" s="148"/>
      <c r="X25" s="148"/>
      <c r="Y25" s="148"/>
      <c r="Z25" s="148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3"/>
      <c r="AL25" s="147"/>
      <c r="AM25" s="147"/>
      <c r="AN25" s="147"/>
      <c r="AO25" s="147"/>
      <c r="AP25" s="147"/>
      <c r="AQ25" s="147"/>
      <c r="AR25" s="147"/>
      <c r="AS25" s="143"/>
    </row>
    <row r="26" spans="1:45">
      <c r="A26" s="137">
        <v>5</v>
      </c>
      <c r="B26" s="153" t="s">
        <v>34</v>
      </c>
      <c r="C26" s="143" t="s">
        <v>26</v>
      </c>
      <c r="D26" s="147"/>
      <c r="E26" s="147"/>
      <c r="F26" s="147"/>
      <c r="G26" s="147"/>
      <c r="H26" s="143"/>
      <c r="I26" s="147"/>
      <c r="J26" s="147"/>
      <c r="K26" s="147"/>
      <c r="L26" s="143"/>
      <c r="M26" s="147"/>
      <c r="N26" s="143"/>
      <c r="O26" s="143">
        <f>O27+O28+O29</f>
        <v>3</v>
      </c>
      <c r="P26" s="146">
        <f t="shared" ref="P26:T26" si="10">P27+P28+P29</f>
        <v>0</v>
      </c>
      <c r="Q26" s="146">
        <f t="shared" si="10"/>
        <v>0</v>
      </c>
      <c r="R26" s="143">
        <f t="shared" si="10"/>
        <v>3</v>
      </c>
      <c r="S26" s="146">
        <f t="shared" si="10"/>
        <v>736205</v>
      </c>
      <c r="T26" s="146">
        <f t="shared" si="10"/>
        <v>430990.05</v>
      </c>
      <c r="U26" s="147">
        <f>T26/S26*100</f>
        <v>58.542124815778209</v>
      </c>
      <c r="W26" s="148"/>
      <c r="X26" s="148"/>
      <c r="Y26" s="148"/>
      <c r="Z26" s="148"/>
      <c r="AA26" s="147"/>
      <c r="AB26" s="147"/>
      <c r="AC26" s="147"/>
      <c r="AD26" s="149"/>
      <c r="AE26" s="147"/>
      <c r="AF26" s="149"/>
      <c r="AG26" s="147"/>
      <c r="AH26" s="147"/>
      <c r="AI26" s="147"/>
      <c r="AJ26" s="147"/>
      <c r="AK26" s="143"/>
      <c r="AL26" s="149"/>
      <c r="AM26" s="147"/>
      <c r="AN26" s="147"/>
      <c r="AO26" s="147"/>
      <c r="AP26" s="149"/>
      <c r="AQ26" s="147"/>
      <c r="AR26" s="147"/>
      <c r="AS26" s="143"/>
    </row>
    <row r="27" spans="1:45">
      <c r="A27" s="137"/>
      <c r="B27" s="153"/>
      <c r="C27" s="143" t="s">
        <v>27</v>
      </c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3"/>
      <c r="O27" s="154">
        <v>0</v>
      </c>
      <c r="P27" s="154">
        <v>0</v>
      </c>
      <c r="Q27" s="154">
        <v>0</v>
      </c>
      <c r="R27" s="154">
        <v>0</v>
      </c>
      <c r="S27" s="147">
        <v>0</v>
      </c>
      <c r="T27" s="147">
        <v>0</v>
      </c>
      <c r="U27" s="147">
        <v>0</v>
      </c>
      <c r="W27" s="148"/>
      <c r="X27" s="148"/>
      <c r="Y27" s="148"/>
      <c r="Z27" s="148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3"/>
      <c r="AL27" s="147"/>
      <c r="AM27" s="147"/>
      <c r="AN27" s="147"/>
      <c r="AO27" s="147"/>
      <c r="AP27" s="147"/>
      <c r="AQ27" s="147"/>
      <c r="AR27" s="147"/>
      <c r="AS27" s="143"/>
    </row>
    <row r="28" spans="1:45">
      <c r="A28" s="137"/>
      <c r="B28" s="153"/>
      <c r="C28" s="143" t="s">
        <v>28</v>
      </c>
      <c r="D28" s="147"/>
      <c r="E28" s="147"/>
      <c r="F28" s="147"/>
      <c r="G28" s="147"/>
      <c r="H28" s="143"/>
      <c r="I28" s="147"/>
      <c r="J28" s="147"/>
      <c r="K28" s="147"/>
      <c r="L28" s="143"/>
      <c r="M28" s="147"/>
      <c r="N28" s="143"/>
      <c r="O28" s="143">
        <v>3</v>
      </c>
      <c r="P28" s="154">
        <v>0</v>
      </c>
      <c r="Q28" s="154">
        <v>0</v>
      </c>
      <c r="R28" s="143">
        <v>3</v>
      </c>
      <c r="S28" s="147">
        <v>736205</v>
      </c>
      <c r="T28" s="147">
        <v>430990.05</v>
      </c>
      <c r="U28" s="147">
        <f>T28/S28*100</f>
        <v>58.542124815778209</v>
      </c>
      <c r="W28" s="148"/>
      <c r="X28" s="148"/>
      <c r="Y28" s="148"/>
      <c r="Z28" s="148"/>
      <c r="AA28" s="147"/>
      <c r="AB28" s="147"/>
      <c r="AC28" s="147"/>
      <c r="AD28" s="149"/>
      <c r="AE28" s="147"/>
      <c r="AF28" s="143"/>
      <c r="AG28" s="147"/>
      <c r="AH28" s="147"/>
      <c r="AI28" s="147"/>
      <c r="AJ28" s="147"/>
      <c r="AK28" s="143"/>
      <c r="AL28" s="149"/>
      <c r="AM28" s="147"/>
      <c r="AN28" s="147"/>
      <c r="AO28" s="147"/>
      <c r="AP28" s="149"/>
      <c r="AQ28" s="147"/>
      <c r="AR28" s="147"/>
      <c r="AS28" s="143"/>
    </row>
    <row r="29" spans="1:45">
      <c r="A29" s="137"/>
      <c r="B29" s="153"/>
      <c r="C29" s="143" t="s">
        <v>29</v>
      </c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3"/>
      <c r="O29" s="154">
        <v>0</v>
      </c>
      <c r="P29" s="154">
        <v>0</v>
      </c>
      <c r="Q29" s="154">
        <v>0</v>
      </c>
      <c r="R29" s="154">
        <v>0</v>
      </c>
      <c r="S29" s="147">
        <v>0</v>
      </c>
      <c r="T29" s="147">
        <v>0</v>
      </c>
      <c r="U29" s="147">
        <v>0</v>
      </c>
      <c r="W29" s="148"/>
      <c r="X29" s="148"/>
      <c r="Y29" s="148"/>
      <c r="Z29" s="148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3"/>
      <c r="AL29" s="147"/>
      <c r="AM29" s="147"/>
      <c r="AN29" s="147"/>
      <c r="AO29" s="147"/>
      <c r="AP29" s="147"/>
      <c r="AQ29" s="147"/>
      <c r="AR29" s="147"/>
      <c r="AS29" s="143"/>
    </row>
    <row r="30" spans="1:45">
      <c r="A30" s="137">
        <v>6</v>
      </c>
      <c r="B30" s="153" t="s">
        <v>35</v>
      </c>
      <c r="C30" s="143" t="s">
        <v>26</v>
      </c>
      <c r="D30" s="147"/>
      <c r="E30" s="147"/>
      <c r="F30" s="147"/>
      <c r="G30" s="147"/>
      <c r="H30" s="143"/>
      <c r="I30" s="147"/>
      <c r="J30" s="147"/>
      <c r="K30" s="147"/>
      <c r="L30" s="143"/>
      <c r="M30" s="147"/>
      <c r="N30" s="143"/>
      <c r="O30" s="154">
        <v>0</v>
      </c>
      <c r="P30" s="154">
        <v>0</v>
      </c>
      <c r="Q30" s="154">
        <v>0</v>
      </c>
      <c r="R30" s="154">
        <v>0</v>
      </c>
      <c r="S30" s="147">
        <v>0</v>
      </c>
      <c r="T30" s="147">
        <v>0</v>
      </c>
      <c r="U30" s="147">
        <v>0</v>
      </c>
      <c r="W30" s="148"/>
      <c r="X30" s="148"/>
      <c r="Y30" s="148"/>
      <c r="Z30" s="148"/>
      <c r="AA30" s="147"/>
      <c r="AB30" s="147"/>
      <c r="AC30" s="157"/>
      <c r="AD30" s="156"/>
      <c r="AE30" s="155"/>
      <c r="AF30" s="156"/>
      <c r="AG30" s="155"/>
      <c r="AH30" s="156"/>
      <c r="AI30" s="155"/>
      <c r="AJ30" s="147"/>
      <c r="AK30" s="159"/>
      <c r="AL30" s="156"/>
      <c r="AM30" s="155"/>
      <c r="AN30" s="155"/>
      <c r="AO30" s="155"/>
      <c r="AP30" s="156"/>
      <c r="AQ30" s="155"/>
      <c r="AR30" s="147"/>
      <c r="AS30" s="159"/>
    </row>
    <row r="31" spans="1:45">
      <c r="A31" s="137"/>
      <c r="B31" s="153"/>
      <c r="C31" s="143" t="s">
        <v>27</v>
      </c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3"/>
      <c r="O31" s="154">
        <v>0</v>
      </c>
      <c r="P31" s="154">
        <v>0</v>
      </c>
      <c r="Q31" s="154">
        <v>0</v>
      </c>
      <c r="R31" s="154">
        <v>0</v>
      </c>
      <c r="S31" s="147">
        <v>0</v>
      </c>
      <c r="T31" s="147">
        <v>0</v>
      </c>
      <c r="U31" s="147">
        <v>0</v>
      </c>
      <c r="W31" s="148"/>
      <c r="X31" s="148"/>
      <c r="Y31" s="148"/>
      <c r="Z31" s="148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3"/>
      <c r="AL31" s="147"/>
      <c r="AM31" s="147"/>
      <c r="AN31" s="147"/>
      <c r="AO31" s="147"/>
      <c r="AP31" s="147"/>
      <c r="AQ31" s="147"/>
      <c r="AR31" s="147"/>
      <c r="AS31" s="143"/>
    </row>
    <row r="32" spans="1:45">
      <c r="A32" s="137"/>
      <c r="B32" s="153"/>
      <c r="C32" s="143" t="s">
        <v>28</v>
      </c>
      <c r="D32" s="147"/>
      <c r="E32" s="147"/>
      <c r="F32" s="147"/>
      <c r="G32" s="147"/>
      <c r="H32" s="143"/>
      <c r="I32" s="147"/>
      <c r="J32" s="147"/>
      <c r="K32" s="147"/>
      <c r="L32" s="143"/>
      <c r="M32" s="147"/>
      <c r="N32" s="143"/>
      <c r="O32" s="154">
        <v>0</v>
      </c>
      <c r="P32" s="154">
        <v>0</v>
      </c>
      <c r="Q32" s="154">
        <v>0</v>
      </c>
      <c r="R32" s="154">
        <v>0</v>
      </c>
      <c r="S32" s="147">
        <v>0</v>
      </c>
      <c r="T32" s="147">
        <v>0</v>
      </c>
      <c r="U32" s="147">
        <v>0</v>
      </c>
      <c r="W32" s="148"/>
      <c r="X32" s="148"/>
      <c r="Y32" s="148"/>
      <c r="Z32" s="148"/>
      <c r="AA32" s="147"/>
      <c r="AB32" s="147"/>
      <c r="AC32" s="147"/>
      <c r="AD32" s="149"/>
      <c r="AE32" s="147"/>
      <c r="AF32" s="143"/>
      <c r="AG32" s="147"/>
      <c r="AH32" s="143"/>
      <c r="AI32" s="147"/>
      <c r="AJ32" s="147"/>
      <c r="AK32" s="143"/>
      <c r="AL32" s="149"/>
      <c r="AM32" s="147"/>
      <c r="AN32" s="147"/>
      <c r="AO32" s="147"/>
      <c r="AP32" s="143"/>
      <c r="AQ32" s="147"/>
      <c r="AR32" s="147"/>
      <c r="AS32" s="143"/>
    </row>
    <row r="33" spans="1:45">
      <c r="A33" s="137"/>
      <c r="B33" s="153"/>
      <c r="C33" s="143" t="s">
        <v>29</v>
      </c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3"/>
      <c r="O33" s="154">
        <v>0</v>
      </c>
      <c r="P33" s="154">
        <v>0</v>
      </c>
      <c r="Q33" s="154">
        <v>0</v>
      </c>
      <c r="R33" s="154">
        <v>0</v>
      </c>
      <c r="S33" s="147">
        <v>0</v>
      </c>
      <c r="T33" s="147">
        <v>0</v>
      </c>
      <c r="U33" s="147">
        <v>0</v>
      </c>
      <c r="W33" s="148"/>
      <c r="X33" s="148"/>
      <c r="Y33" s="148"/>
      <c r="Z33" s="148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3"/>
      <c r="AL33" s="147"/>
      <c r="AM33" s="147"/>
      <c r="AN33" s="147"/>
      <c r="AO33" s="147"/>
      <c r="AP33" s="147"/>
      <c r="AQ33" s="147"/>
      <c r="AR33" s="147"/>
      <c r="AS33" s="143"/>
    </row>
    <row r="34" spans="1:45">
      <c r="A34" s="137">
        <v>7</v>
      </c>
      <c r="B34" s="153" t="s">
        <v>36</v>
      </c>
      <c r="C34" s="143" t="s">
        <v>26</v>
      </c>
      <c r="D34" s="147"/>
      <c r="E34" s="147"/>
      <c r="F34" s="147"/>
      <c r="G34" s="147"/>
      <c r="H34" s="143"/>
      <c r="I34" s="147"/>
      <c r="J34" s="147"/>
      <c r="K34" s="147"/>
      <c r="L34" s="143"/>
      <c r="M34" s="147"/>
      <c r="N34" s="143"/>
      <c r="O34" s="143">
        <f>O35+O36+O37</f>
        <v>2</v>
      </c>
      <c r="P34" s="154">
        <f t="shared" ref="P34:T34" si="11">P35+P36+P37</f>
        <v>0</v>
      </c>
      <c r="Q34" s="154">
        <f t="shared" si="11"/>
        <v>0</v>
      </c>
      <c r="R34" s="143">
        <f t="shared" si="11"/>
        <v>2</v>
      </c>
      <c r="S34" s="154">
        <f t="shared" si="11"/>
        <v>190100</v>
      </c>
      <c r="T34" s="154">
        <f t="shared" si="11"/>
        <v>104444.89</v>
      </c>
      <c r="U34" s="147">
        <f>T34/S34*100</f>
        <v>54.942077853761177</v>
      </c>
      <c r="W34" s="148"/>
      <c r="X34" s="148"/>
      <c r="Y34" s="148"/>
      <c r="Z34" s="148"/>
      <c r="AA34" s="147"/>
      <c r="AB34" s="147"/>
      <c r="AC34" s="147"/>
      <c r="AD34" s="149"/>
      <c r="AE34" s="147"/>
      <c r="AF34" s="149"/>
      <c r="AG34" s="147"/>
      <c r="AH34" s="147"/>
      <c r="AI34" s="147"/>
      <c r="AJ34" s="147"/>
      <c r="AK34" s="143"/>
      <c r="AL34" s="149"/>
      <c r="AM34" s="147"/>
      <c r="AN34" s="147"/>
      <c r="AO34" s="147"/>
      <c r="AP34" s="149"/>
      <c r="AQ34" s="147"/>
      <c r="AR34" s="147"/>
      <c r="AS34" s="143"/>
    </row>
    <row r="35" spans="1:45">
      <c r="A35" s="137"/>
      <c r="B35" s="153"/>
      <c r="C35" s="143" t="s">
        <v>27</v>
      </c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3"/>
      <c r="O35" s="154">
        <v>0</v>
      </c>
      <c r="P35" s="154">
        <v>0</v>
      </c>
      <c r="Q35" s="154">
        <v>0</v>
      </c>
      <c r="R35" s="154">
        <v>0</v>
      </c>
      <c r="S35" s="147">
        <v>0</v>
      </c>
      <c r="T35" s="147">
        <v>0</v>
      </c>
      <c r="U35" s="147">
        <v>0</v>
      </c>
      <c r="W35" s="148"/>
      <c r="X35" s="148"/>
      <c r="Y35" s="148"/>
      <c r="Z35" s="148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3"/>
      <c r="AL35" s="147"/>
      <c r="AM35" s="147"/>
      <c r="AN35" s="147"/>
      <c r="AO35" s="147"/>
      <c r="AP35" s="147"/>
      <c r="AQ35" s="147"/>
      <c r="AR35" s="147"/>
      <c r="AS35" s="143"/>
    </row>
    <row r="36" spans="1:45">
      <c r="A36" s="137"/>
      <c r="B36" s="153"/>
      <c r="C36" s="143" t="s">
        <v>28</v>
      </c>
      <c r="D36" s="147"/>
      <c r="E36" s="147"/>
      <c r="F36" s="147"/>
      <c r="G36" s="147"/>
      <c r="H36" s="143"/>
      <c r="I36" s="147"/>
      <c r="J36" s="147"/>
      <c r="K36" s="147"/>
      <c r="L36" s="143"/>
      <c r="M36" s="147"/>
      <c r="N36" s="143"/>
      <c r="O36" s="143">
        <v>2</v>
      </c>
      <c r="P36" s="154">
        <v>0</v>
      </c>
      <c r="Q36" s="154">
        <v>0</v>
      </c>
      <c r="R36" s="143">
        <v>2</v>
      </c>
      <c r="S36" s="147">
        <v>190100</v>
      </c>
      <c r="T36" s="147">
        <v>104444.89</v>
      </c>
      <c r="U36" s="147">
        <f>T36/S36*100</f>
        <v>54.942077853761177</v>
      </c>
      <c r="W36" s="148"/>
      <c r="X36" s="148"/>
      <c r="Y36" s="148"/>
      <c r="Z36" s="148"/>
      <c r="AA36" s="147"/>
      <c r="AB36" s="147"/>
      <c r="AC36" s="147"/>
      <c r="AD36" s="149"/>
      <c r="AE36" s="147"/>
      <c r="AF36" s="143"/>
      <c r="AG36" s="147"/>
      <c r="AH36" s="147"/>
      <c r="AI36" s="147"/>
      <c r="AJ36" s="147"/>
      <c r="AK36" s="143"/>
      <c r="AL36" s="149"/>
      <c r="AM36" s="147"/>
      <c r="AN36" s="147"/>
      <c r="AO36" s="147"/>
      <c r="AP36" s="149"/>
      <c r="AQ36" s="147"/>
      <c r="AR36" s="147"/>
      <c r="AS36" s="143"/>
    </row>
    <row r="37" spans="1:45">
      <c r="A37" s="137"/>
      <c r="B37" s="153"/>
      <c r="C37" s="143" t="s">
        <v>29</v>
      </c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3"/>
      <c r="O37" s="154">
        <v>0</v>
      </c>
      <c r="P37" s="154">
        <v>0</v>
      </c>
      <c r="Q37" s="154">
        <v>0</v>
      </c>
      <c r="R37" s="154">
        <v>0</v>
      </c>
      <c r="S37" s="147">
        <v>0</v>
      </c>
      <c r="T37" s="147">
        <v>0</v>
      </c>
      <c r="U37" s="147">
        <v>0</v>
      </c>
      <c r="W37" s="148"/>
      <c r="X37" s="148"/>
      <c r="Y37" s="148"/>
      <c r="Z37" s="148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3"/>
      <c r="AL37" s="147"/>
      <c r="AM37" s="147"/>
      <c r="AN37" s="147"/>
      <c r="AO37" s="147"/>
      <c r="AP37" s="147"/>
      <c r="AQ37" s="147"/>
      <c r="AR37" s="147"/>
      <c r="AS37" s="143"/>
    </row>
    <row r="38" spans="1:45">
      <c r="A38" s="137">
        <v>8</v>
      </c>
      <c r="B38" s="153" t="s">
        <v>37</v>
      </c>
      <c r="C38" s="143" t="s">
        <v>26</v>
      </c>
      <c r="D38" s="149"/>
      <c r="E38" s="147"/>
      <c r="F38" s="149"/>
      <c r="G38" s="147"/>
      <c r="H38" s="147"/>
      <c r="I38" s="147"/>
      <c r="J38" s="149"/>
      <c r="K38" s="147"/>
      <c r="L38" s="143"/>
      <c r="M38" s="146"/>
      <c r="N38" s="143"/>
      <c r="O38" s="143">
        <f>O39+O40+O41</f>
        <v>8</v>
      </c>
      <c r="P38" s="143">
        <f t="shared" ref="P38:T38" si="12">P39+P40+P41</f>
        <v>0</v>
      </c>
      <c r="Q38" s="143">
        <f t="shared" si="12"/>
        <v>0</v>
      </c>
      <c r="R38" s="143">
        <f t="shared" si="12"/>
        <v>8</v>
      </c>
      <c r="S38" s="154">
        <f t="shared" si="12"/>
        <v>3097780</v>
      </c>
      <c r="T38" s="154">
        <f t="shared" si="12"/>
        <v>1155322</v>
      </c>
      <c r="U38" s="147">
        <f>T38/S38*100</f>
        <v>37.295159759569756</v>
      </c>
      <c r="W38" s="148"/>
      <c r="X38" s="148"/>
      <c r="Y38" s="148"/>
      <c r="Z38" s="148"/>
      <c r="AA38" s="147"/>
      <c r="AB38" s="147"/>
      <c r="AC38" s="147"/>
      <c r="AD38" s="149"/>
      <c r="AE38" s="147"/>
      <c r="AF38" s="149"/>
      <c r="AG38" s="147"/>
      <c r="AH38" s="149"/>
      <c r="AI38" s="147"/>
      <c r="AJ38" s="147"/>
      <c r="AK38" s="160"/>
      <c r="AL38" s="149"/>
      <c r="AM38" s="147"/>
      <c r="AN38" s="147"/>
      <c r="AO38" s="147"/>
      <c r="AP38" s="149"/>
      <c r="AQ38" s="147"/>
      <c r="AR38" s="147"/>
      <c r="AS38" s="160"/>
    </row>
    <row r="39" spans="1:45">
      <c r="A39" s="137"/>
      <c r="B39" s="153"/>
      <c r="C39" s="143" t="s">
        <v>27</v>
      </c>
      <c r="D39" s="147"/>
      <c r="E39" s="147"/>
      <c r="F39" s="143"/>
      <c r="G39" s="147"/>
      <c r="H39" s="147"/>
      <c r="I39" s="147"/>
      <c r="J39" s="147"/>
      <c r="K39" s="147"/>
      <c r="L39" s="143"/>
      <c r="M39" s="146"/>
      <c r="N39" s="143"/>
      <c r="O39" s="154">
        <v>0</v>
      </c>
      <c r="P39" s="154">
        <v>0</v>
      </c>
      <c r="Q39" s="154">
        <v>0</v>
      </c>
      <c r="R39" s="154">
        <v>0</v>
      </c>
      <c r="S39" s="147">
        <v>0</v>
      </c>
      <c r="T39" s="147">
        <v>0</v>
      </c>
      <c r="U39" s="147">
        <v>0</v>
      </c>
      <c r="W39" s="148"/>
      <c r="X39" s="148"/>
      <c r="Y39" s="148"/>
      <c r="Z39" s="148"/>
      <c r="AA39" s="147"/>
      <c r="AB39" s="147"/>
      <c r="AC39" s="147"/>
      <c r="AD39" s="149"/>
      <c r="AE39" s="147"/>
      <c r="AF39" s="147"/>
      <c r="AG39" s="147"/>
      <c r="AH39" s="143"/>
      <c r="AI39" s="147"/>
      <c r="AJ39" s="147"/>
      <c r="AK39" s="143"/>
      <c r="AL39" s="149"/>
      <c r="AM39" s="147"/>
      <c r="AN39" s="147"/>
      <c r="AO39" s="147"/>
      <c r="AP39" s="143"/>
      <c r="AQ39" s="147"/>
      <c r="AR39" s="147"/>
      <c r="AS39" s="143"/>
    </row>
    <row r="40" spans="1:45">
      <c r="A40" s="137"/>
      <c r="B40" s="153"/>
      <c r="C40" s="143" t="s">
        <v>28</v>
      </c>
      <c r="D40" s="143"/>
      <c r="E40" s="147"/>
      <c r="F40" s="143"/>
      <c r="G40" s="147"/>
      <c r="H40" s="147"/>
      <c r="I40" s="147"/>
      <c r="J40" s="143"/>
      <c r="K40" s="147"/>
      <c r="L40" s="143"/>
      <c r="M40" s="146"/>
      <c r="N40" s="143"/>
      <c r="O40" s="143">
        <v>8</v>
      </c>
      <c r="P40" s="154">
        <v>0</v>
      </c>
      <c r="Q40" s="154">
        <v>0</v>
      </c>
      <c r="R40" s="143">
        <v>8</v>
      </c>
      <c r="S40" s="147">
        <v>3097780</v>
      </c>
      <c r="T40" s="147">
        <v>1155322</v>
      </c>
      <c r="U40" s="147">
        <f>T40/S40*100</f>
        <v>37.295159759569756</v>
      </c>
      <c r="W40" s="148"/>
      <c r="X40" s="148"/>
      <c r="Y40" s="148"/>
      <c r="Z40" s="148"/>
      <c r="AA40" s="147"/>
      <c r="AB40" s="147"/>
      <c r="AC40" s="147"/>
      <c r="AD40" s="149"/>
      <c r="AE40" s="147"/>
      <c r="AF40" s="143"/>
      <c r="AG40" s="147"/>
      <c r="AH40" s="143"/>
      <c r="AI40" s="147"/>
      <c r="AJ40" s="147"/>
      <c r="AK40" s="143"/>
      <c r="AL40" s="149"/>
      <c r="AM40" s="147"/>
      <c r="AN40" s="147"/>
      <c r="AO40" s="147"/>
      <c r="AP40" s="143"/>
      <c r="AQ40" s="147"/>
      <c r="AR40" s="147"/>
      <c r="AS40" s="143"/>
    </row>
    <row r="41" spans="1:45">
      <c r="A41" s="137"/>
      <c r="B41" s="153"/>
      <c r="C41" s="143" t="s">
        <v>29</v>
      </c>
      <c r="D41" s="147"/>
      <c r="E41" s="147"/>
      <c r="F41" s="147"/>
      <c r="G41" s="147"/>
      <c r="H41" s="147"/>
      <c r="I41" s="147"/>
      <c r="J41" s="147"/>
      <c r="K41" s="147"/>
      <c r="L41" s="146"/>
      <c r="M41" s="146"/>
      <c r="N41" s="143"/>
      <c r="O41" s="154">
        <v>0</v>
      </c>
      <c r="P41" s="154">
        <v>0</v>
      </c>
      <c r="Q41" s="154">
        <v>0</v>
      </c>
      <c r="R41" s="154">
        <v>0</v>
      </c>
      <c r="S41" s="147">
        <v>0</v>
      </c>
      <c r="T41" s="147">
        <v>0</v>
      </c>
      <c r="U41" s="147">
        <v>0</v>
      </c>
      <c r="W41" s="148"/>
      <c r="X41" s="148"/>
      <c r="Y41" s="148"/>
      <c r="Z41" s="148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3"/>
      <c r="AL41" s="147"/>
      <c r="AM41" s="147"/>
      <c r="AN41" s="147"/>
      <c r="AO41" s="147"/>
      <c r="AP41" s="147"/>
      <c r="AQ41" s="147"/>
      <c r="AR41" s="147"/>
      <c r="AS41" s="143"/>
    </row>
    <row r="42" spans="1:45">
      <c r="A42" s="137">
        <v>9</v>
      </c>
      <c r="B42" s="153" t="s">
        <v>38</v>
      </c>
      <c r="C42" s="143" t="s">
        <v>26</v>
      </c>
      <c r="D42" s="143"/>
      <c r="E42" s="147"/>
      <c r="F42" s="147"/>
      <c r="G42" s="147"/>
      <c r="H42" s="147"/>
      <c r="I42" s="147"/>
      <c r="J42" s="147"/>
      <c r="K42" s="147"/>
      <c r="L42" s="143"/>
      <c r="M42" s="147"/>
      <c r="N42" s="143"/>
      <c r="O42" s="143">
        <f>O43+O44+O45</f>
        <v>4</v>
      </c>
      <c r="P42" s="154">
        <f t="shared" ref="P42:T42" si="13">P43+P44+P45</f>
        <v>0</v>
      </c>
      <c r="Q42" s="154">
        <f t="shared" si="13"/>
        <v>0</v>
      </c>
      <c r="R42" s="143">
        <f t="shared" si="13"/>
        <v>4</v>
      </c>
      <c r="S42" s="154">
        <f t="shared" si="13"/>
        <v>3700800</v>
      </c>
      <c r="T42" s="154">
        <f t="shared" si="13"/>
        <v>980209.19</v>
      </c>
      <c r="U42" s="147">
        <f>T42/S42*100</f>
        <v>26.486413478166881</v>
      </c>
      <c r="W42" s="148"/>
      <c r="X42" s="148"/>
      <c r="Y42" s="148"/>
      <c r="Z42" s="148"/>
      <c r="AA42" s="147"/>
      <c r="AB42" s="147"/>
      <c r="AC42" s="157"/>
      <c r="AD42" s="156"/>
      <c r="AE42" s="155"/>
      <c r="AF42" s="156"/>
      <c r="AG42" s="155"/>
      <c r="AH42" s="155"/>
      <c r="AI42" s="155"/>
      <c r="AJ42" s="147"/>
      <c r="AK42" s="159"/>
      <c r="AL42" s="156"/>
      <c r="AM42" s="155"/>
      <c r="AN42" s="155"/>
      <c r="AO42" s="155"/>
      <c r="AP42" s="156"/>
      <c r="AQ42" s="155"/>
      <c r="AR42" s="147"/>
      <c r="AS42" s="159"/>
    </row>
    <row r="43" spans="1:45">
      <c r="A43" s="137"/>
      <c r="B43" s="153"/>
      <c r="C43" s="143" t="s">
        <v>27</v>
      </c>
      <c r="D43" s="147"/>
      <c r="E43" s="147"/>
      <c r="F43" s="147"/>
      <c r="G43" s="147"/>
      <c r="H43" s="147"/>
      <c r="I43" s="147"/>
      <c r="J43" s="147"/>
      <c r="K43" s="147"/>
      <c r="L43" s="147"/>
      <c r="M43" s="147"/>
      <c r="N43" s="143"/>
      <c r="O43" s="154">
        <v>0</v>
      </c>
      <c r="P43" s="154">
        <v>0</v>
      </c>
      <c r="Q43" s="154">
        <v>0</v>
      </c>
      <c r="R43" s="154">
        <v>0</v>
      </c>
      <c r="S43" s="147">
        <v>0</v>
      </c>
      <c r="T43" s="147">
        <v>0</v>
      </c>
      <c r="U43" s="147">
        <v>0</v>
      </c>
      <c r="W43" s="148"/>
      <c r="X43" s="148"/>
      <c r="Y43" s="148"/>
      <c r="Z43" s="148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3"/>
      <c r="AL43" s="147"/>
      <c r="AM43" s="147"/>
      <c r="AN43" s="147"/>
      <c r="AO43" s="147"/>
      <c r="AP43" s="147"/>
      <c r="AQ43" s="147"/>
      <c r="AR43" s="147"/>
      <c r="AS43" s="143"/>
    </row>
    <row r="44" spans="1:45">
      <c r="A44" s="137"/>
      <c r="B44" s="153"/>
      <c r="C44" s="143" t="s">
        <v>28</v>
      </c>
      <c r="D44" s="143"/>
      <c r="E44" s="147"/>
      <c r="F44" s="147"/>
      <c r="G44" s="147"/>
      <c r="H44" s="147"/>
      <c r="I44" s="147"/>
      <c r="J44" s="147"/>
      <c r="K44" s="147"/>
      <c r="L44" s="143"/>
      <c r="M44" s="147"/>
      <c r="N44" s="143"/>
      <c r="O44" s="143">
        <v>4</v>
      </c>
      <c r="P44" s="154">
        <v>0</v>
      </c>
      <c r="Q44" s="154">
        <v>0</v>
      </c>
      <c r="R44" s="143">
        <v>4</v>
      </c>
      <c r="S44" s="147">
        <v>3700800</v>
      </c>
      <c r="T44" s="147">
        <v>980209.19</v>
      </c>
      <c r="U44" s="147">
        <f>T44/S44*100</f>
        <v>26.486413478166881</v>
      </c>
      <c r="W44" s="148"/>
      <c r="X44" s="148"/>
      <c r="Y44" s="148"/>
      <c r="Z44" s="148"/>
      <c r="AA44" s="147"/>
      <c r="AB44" s="147"/>
      <c r="AC44" s="147"/>
      <c r="AD44" s="149"/>
      <c r="AE44" s="147"/>
      <c r="AF44" s="143"/>
      <c r="AG44" s="147"/>
      <c r="AH44" s="147"/>
      <c r="AI44" s="147"/>
      <c r="AJ44" s="147"/>
      <c r="AK44" s="143"/>
      <c r="AL44" s="149"/>
      <c r="AM44" s="147"/>
      <c r="AN44" s="147"/>
      <c r="AO44" s="147"/>
      <c r="AP44" s="149"/>
      <c r="AQ44" s="147"/>
      <c r="AR44" s="147"/>
      <c r="AS44" s="143"/>
    </row>
    <row r="45" spans="1:45">
      <c r="A45" s="137"/>
      <c r="B45" s="153"/>
      <c r="C45" s="143" t="s">
        <v>29</v>
      </c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3"/>
      <c r="O45" s="154">
        <v>0</v>
      </c>
      <c r="P45" s="154">
        <v>0</v>
      </c>
      <c r="Q45" s="154">
        <v>0</v>
      </c>
      <c r="R45" s="154">
        <v>0</v>
      </c>
      <c r="S45" s="147">
        <v>0</v>
      </c>
      <c r="T45" s="147">
        <v>0</v>
      </c>
      <c r="U45" s="147">
        <v>0</v>
      </c>
      <c r="W45" s="148"/>
      <c r="X45" s="148"/>
      <c r="Y45" s="148"/>
      <c r="Z45" s="148"/>
      <c r="AA45" s="147"/>
      <c r="AB45" s="147"/>
      <c r="AC45" s="147"/>
      <c r="AD45" s="147"/>
      <c r="AE45" s="147"/>
      <c r="AF45" s="147"/>
      <c r="AG45" s="147"/>
      <c r="AH45" s="147"/>
      <c r="AI45" s="147"/>
      <c r="AJ45" s="147"/>
      <c r="AK45" s="143"/>
      <c r="AL45" s="147"/>
      <c r="AM45" s="147"/>
      <c r="AN45" s="147"/>
      <c r="AO45" s="147"/>
      <c r="AP45" s="147"/>
      <c r="AQ45" s="147"/>
      <c r="AR45" s="147"/>
      <c r="AS45" s="143"/>
    </row>
    <row r="46" spans="1:45">
      <c r="A46" s="137">
        <v>10</v>
      </c>
      <c r="B46" s="153" t="s">
        <v>39</v>
      </c>
      <c r="C46" s="143" t="s">
        <v>26</v>
      </c>
      <c r="D46" s="143"/>
      <c r="E46" s="147"/>
      <c r="F46" s="143"/>
      <c r="G46" s="147"/>
      <c r="H46" s="143"/>
      <c r="I46" s="147"/>
      <c r="J46" s="143"/>
      <c r="K46" s="147"/>
      <c r="L46" s="143"/>
      <c r="M46" s="147"/>
      <c r="N46" s="143"/>
      <c r="O46" s="143">
        <f>O47+O48+O49</f>
        <v>8</v>
      </c>
      <c r="P46" s="154">
        <f t="shared" ref="P46:T46" si="14">P47+P48+P49</f>
        <v>0</v>
      </c>
      <c r="Q46" s="143">
        <f t="shared" si="14"/>
        <v>1</v>
      </c>
      <c r="R46" s="143">
        <f t="shared" si="14"/>
        <v>9</v>
      </c>
      <c r="S46" s="154">
        <f t="shared" si="14"/>
        <v>3761193</v>
      </c>
      <c r="T46" s="154">
        <f t="shared" si="14"/>
        <v>526625</v>
      </c>
      <c r="U46" s="147">
        <f>T46/S46*100</f>
        <v>14.001541532168119</v>
      </c>
      <c r="W46" s="148"/>
      <c r="X46" s="148"/>
      <c r="Y46" s="148"/>
      <c r="Z46" s="148"/>
      <c r="AA46" s="147"/>
      <c r="AB46" s="147"/>
      <c r="AC46" s="157"/>
      <c r="AD46" s="156"/>
      <c r="AE46" s="155"/>
      <c r="AF46" s="156"/>
      <c r="AG46" s="155"/>
      <c r="AH46" s="156"/>
      <c r="AI46" s="155"/>
      <c r="AJ46" s="155"/>
      <c r="AK46" s="143"/>
      <c r="AL46" s="156"/>
      <c r="AM46" s="155"/>
      <c r="AN46" s="155"/>
      <c r="AO46" s="155"/>
      <c r="AP46" s="156"/>
      <c r="AQ46" s="155"/>
      <c r="AR46" s="155"/>
      <c r="AS46" s="143"/>
    </row>
    <row r="47" spans="1:45">
      <c r="A47" s="137"/>
      <c r="B47" s="153"/>
      <c r="C47" s="143" t="s">
        <v>27</v>
      </c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3"/>
      <c r="O47" s="154">
        <v>0</v>
      </c>
      <c r="P47" s="154">
        <v>0</v>
      </c>
      <c r="Q47" s="154">
        <v>0</v>
      </c>
      <c r="R47" s="154">
        <v>0</v>
      </c>
      <c r="S47" s="147">
        <v>0</v>
      </c>
      <c r="T47" s="147">
        <v>0</v>
      </c>
      <c r="U47" s="147">
        <v>0</v>
      </c>
      <c r="W47" s="148"/>
      <c r="X47" s="148"/>
      <c r="Y47" s="148"/>
      <c r="Z47" s="148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3"/>
      <c r="AL47" s="147"/>
      <c r="AM47" s="147"/>
      <c r="AN47" s="147"/>
      <c r="AO47" s="147"/>
      <c r="AP47" s="147"/>
      <c r="AQ47" s="147"/>
      <c r="AR47" s="155"/>
      <c r="AS47" s="143"/>
    </row>
    <row r="48" spans="1:45">
      <c r="A48" s="137"/>
      <c r="B48" s="153"/>
      <c r="C48" s="143" t="s">
        <v>28</v>
      </c>
      <c r="D48" s="143"/>
      <c r="E48" s="147"/>
      <c r="F48" s="143"/>
      <c r="G48" s="147"/>
      <c r="H48" s="143"/>
      <c r="I48" s="147"/>
      <c r="J48" s="143"/>
      <c r="K48" s="147"/>
      <c r="L48" s="143"/>
      <c r="M48" s="147"/>
      <c r="N48" s="143"/>
      <c r="O48" s="143">
        <v>8</v>
      </c>
      <c r="P48" s="154">
        <v>0</v>
      </c>
      <c r="Q48" s="143">
        <v>1</v>
      </c>
      <c r="R48" s="143">
        <v>9</v>
      </c>
      <c r="S48" s="147">
        <v>3761193</v>
      </c>
      <c r="T48" s="147">
        <v>526625</v>
      </c>
      <c r="U48" s="147">
        <f>T48/S48*100</f>
        <v>14.001541532168119</v>
      </c>
      <c r="W48" s="148"/>
      <c r="X48" s="148"/>
      <c r="Y48" s="148"/>
      <c r="Z48" s="148"/>
      <c r="AA48" s="147"/>
      <c r="AB48" s="147"/>
      <c r="AC48" s="147"/>
      <c r="AD48" s="149"/>
      <c r="AE48" s="147"/>
      <c r="AF48" s="143"/>
      <c r="AG48" s="147"/>
      <c r="AH48" s="143"/>
      <c r="AI48" s="147"/>
      <c r="AJ48" s="147"/>
      <c r="AK48" s="143"/>
      <c r="AL48" s="149"/>
      <c r="AM48" s="147"/>
      <c r="AN48" s="147"/>
      <c r="AO48" s="147"/>
      <c r="AP48" s="143"/>
      <c r="AQ48" s="147"/>
      <c r="AR48" s="155"/>
      <c r="AS48" s="143"/>
    </row>
    <row r="49" spans="1:45">
      <c r="A49" s="137"/>
      <c r="B49" s="153"/>
      <c r="C49" s="143" t="s">
        <v>29</v>
      </c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3"/>
      <c r="O49" s="154">
        <v>0</v>
      </c>
      <c r="P49" s="154">
        <v>0</v>
      </c>
      <c r="Q49" s="154">
        <v>0</v>
      </c>
      <c r="R49" s="154">
        <v>0</v>
      </c>
      <c r="S49" s="147">
        <v>0</v>
      </c>
      <c r="T49" s="147">
        <v>0</v>
      </c>
      <c r="U49" s="147">
        <v>0</v>
      </c>
      <c r="W49" s="148"/>
      <c r="X49" s="148"/>
      <c r="Y49" s="148"/>
      <c r="Z49" s="148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3"/>
      <c r="AL49" s="147"/>
      <c r="AM49" s="147"/>
      <c r="AN49" s="147"/>
      <c r="AO49" s="147"/>
      <c r="AP49" s="147"/>
      <c r="AQ49" s="147"/>
      <c r="AR49" s="147"/>
      <c r="AS49" s="143"/>
    </row>
    <row r="50" spans="1:45">
      <c r="A50" s="137">
        <v>11</v>
      </c>
      <c r="B50" s="153" t="s">
        <v>40</v>
      </c>
      <c r="C50" s="143" t="s">
        <v>26</v>
      </c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3"/>
      <c r="O50" s="154">
        <v>0</v>
      </c>
      <c r="P50" s="154">
        <v>0</v>
      </c>
      <c r="Q50" s="154">
        <v>0</v>
      </c>
      <c r="R50" s="154">
        <v>0</v>
      </c>
      <c r="S50" s="147">
        <v>0</v>
      </c>
      <c r="T50" s="147">
        <v>0</v>
      </c>
      <c r="U50" s="147">
        <v>0</v>
      </c>
      <c r="W50" s="148"/>
      <c r="X50" s="148"/>
      <c r="Y50" s="148"/>
      <c r="Z50" s="148"/>
      <c r="AA50" s="147"/>
      <c r="AB50" s="147"/>
      <c r="AC50" s="147"/>
      <c r="AD50" s="147"/>
      <c r="AE50" s="147"/>
      <c r="AF50" s="147"/>
      <c r="AG50" s="147"/>
      <c r="AH50" s="147"/>
      <c r="AI50" s="147"/>
      <c r="AJ50" s="147"/>
      <c r="AK50" s="143"/>
      <c r="AL50" s="147"/>
      <c r="AM50" s="147"/>
      <c r="AN50" s="147"/>
      <c r="AO50" s="147"/>
      <c r="AP50" s="147"/>
      <c r="AQ50" s="147"/>
      <c r="AR50" s="147"/>
      <c r="AS50" s="143"/>
    </row>
    <row r="51" spans="1:45">
      <c r="A51" s="137"/>
      <c r="B51" s="153"/>
      <c r="C51" s="143" t="s">
        <v>27</v>
      </c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3"/>
      <c r="O51" s="154">
        <v>0</v>
      </c>
      <c r="P51" s="154">
        <v>0</v>
      </c>
      <c r="Q51" s="154">
        <v>0</v>
      </c>
      <c r="R51" s="154">
        <v>0</v>
      </c>
      <c r="S51" s="147">
        <v>0</v>
      </c>
      <c r="T51" s="147">
        <v>0</v>
      </c>
      <c r="U51" s="147">
        <v>0</v>
      </c>
      <c r="W51" s="148"/>
      <c r="X51" s="148"/>
      <c r="Y51" s="148"/>
      <c r="Z51" s="148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3"/>
      <c r="AL51" s="147"/>
      <c r="AM51" s="147"/>
      <c r="AN51" s="147"/>
      <c r="AO51" s="147"/>
      <c r="AP51" s="147"/>
      <c r="AQ51" s="147"/>
      <c r="AR51" s="147"/>
      <c r="AS51" s="143"/>
    </row>
    <row r="52" spans="1:45">
      <c r="A52" s="137"/>
      <c r="B52" s="153"/>
      <c r="C52" s="143" t="s">
        <v>28</v>
      </c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3"/>
      <c r="O52" s="154">
        <v>0</v>
      </c>
      <c r="P52" s="154">
        <v>0</v>
      </c>
      <c r="Q52" s="154">
        <v>0</v>
      </c>
      <c r="R52" s="154">
        <v>0</v>
      </c>
      <c r="S52" s="147">
        <v>0</v>
      </c>
      <c r="T52" s="147">
        <v>0</v>
      </c>
      <c r="U52" s="147">
        <v>0</v>
      </c>
      <c r="W52" s="148"/>
      <c r="X52" s="148"/>
      <c r="Y52" s="148"/>
      <c r="Z52" s="148"/>
      <c r="AA52" s="147"/>
      <c r="AB52" s="147"/>
      <c r="AC52" s="147"/>
      <c r="AD52" s="147"/>
      <c r="AE52" s="147"/>
      <c r="AF52" s="147"/>
      <c r="AG52" s="147"/>
      <c r="AH52" s="147"/>
      <c r="AI52" s="147"/>
      <c r="AJ52" s="147"/>
      <c r="AK52" s="143"/>
      <c r="AL52" s="147"/>
      <c r="AM52" s="147"/>
      <c r="AN52" s="147"/>
      <c r="AO52" s="147"/>
      <c r="AP52" s="147"/>
      <c r="AQ52" s="147"/>
      <c r="AR52" s="147"/>
      <c r="AS52" s="143"/>
    </row>
    <row r="53" spans="1:45">
      <c r="A53" s="137"/>
      <c r="B53" s="153"/>
      <c r="C53" s="143" t="s">
        <v>29</v>
      </c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3"/>
      <c r="O53" s="154">
        <v>0</v>
      </c>
      <c r="P53" s="154">
        <v>0</v>
      </c>
      <c r="Q53" s="154">
        <v>0</v>
      </c>
      <c r="R53" s="154">
        <v>0</v>
      </c>
      <c r="S53" s="147">
        <v>0</v>
      </c>
      <c r="T53" s="147">
        <v>0</v>
      </c>
      <c r="U53" s="147">
        <v>0</v>
      </c>
      <c r="W53" s="148"/>
      <c r="X53" s="148"/>
      <c r="Y53" s="148"/>
      <c r="Z53" s="148"/>
      <c r="AA53" s="147"/>
      <c r="AB53" s="147"/>
      <c r="AC53" s="147"/>
      <c r="AD53" s="147"/>
      <c r="AE53" s="147"/>
      <c r="AF53" s="147"/>
      <c r="AG53" s="147"/>
      <c r="AH53" s="147"/>
      <c r="AI53" s="147"/>
      <c r="AJ53" s="147"/>
      <c r="AK53" s="143"/>
      <c r="AL53" s="147"/>
      <c r="AM53" s="147"/>
      <c r="AN53" s="147"/>
      <c r="AO53" s="147"/>
      <c r="AP53" s="147"/>
      <c r="AQ53" s="147"/>
      <c r="AR53" s="147"/>
      <c r="AS53" s="143"/>
    </row>
    <row r="54" spans="1:45">
      <c r="A54" s="137">
        <v>12</v>
      </c>
      <c r="B54" s="153" t="s">
        <v>41</v>
      </c>
      <c r="C54" s="143" t="s">
        <v>26</v>
      </c>
      <c r="D54" s="143"/>
      <c r="E54" s="147"/>
      <c r="F54" s="143"/>
      <c r="G54" s="147"/>
      <c r="H54" s="143"/>
      <c r="I54" s="147"/>
      <c r="J54" s="147"/>
      <c r="K54" s="147"/>
      <c r="L54" s="143"/>
      <c r="M54" s="146"/>
      <c r="N54" s="143"/>
      <c r="O54" s="143">
        <f>O55+O56+O57</f>
        <v>7</v>
      </c>
      <c r="P54" s="146">
        <f t="shared" ref="P54:T54" si="15">P55+P56+P57</f>
        <v>0</v>
      </c>
      <c r="Q54" s="146">
        <f t="shared" si="15"/>
        <v>0</v>
      </c>
      <c r="R54" s="143">
        <f t="shared" si="15"/>
        <v>7</v>
      </c>
      <c r="S54" s="146">
        <f t="shared" si="15"/>
        <v>846840</v>
      </c>
      <c r="T54" s="146">
        <f t="shared" si="15"/>
        <v>306583.67</v>
      </c>
      <c r="U54" s="147">
        <f>T54/S54*100</f>
        <v>36.203257994426338</v>
      </c>
      <c r="W54" s="148"/>
      <c r="X54" s="148"/>
      <c r="Y54" s="148"/>
      <c r="Z54" s="148"/>
      <c r="AA54" s="147"/>
      <c r="AB54" s="147"/>
      <c r="AC54" s="157"/>
      <c r="AD54" s="156"/>
      <c r="AE54" s="155"/>
      <c r="AF54" s="156"/>
      <c r="AG54" s="155"/>
      <c r="AH54" s="155"/>
      <c r="AI54" s="155"/>
      <c r="AJ54" s="147"/>
      <c r="AK54" s="159"/>
      <c r="AL54" s="156"/>
      <c r="AM54" s="155"/>
      <c r="AN54" s="155"/>
      <c r="AO54" s="155"/>
      <c r="AP54" s="156"/>
      <c r="AQ54" s="155"/>
      <c r="AR54" s="147"/>
      <c r="AS54" s="159"/>
    </row>
    <row r="55" spans="1:45">
      <c r="A55" s="137"/>
      <c r="B55" s="153"/>
      <c r="C55" s="143" t="s">
        <v>27</v>
      </c>
      <c r="D55" s="147"/>
      <c r="E55" s="147"/>
      <c r="F55" s="147"/>
      <c r="G55" s="147"/>
      <c r="H55" s="147"/>
      <c r="I55" s="147"/>
      <c r="J55" s="147"/>
      <c r="K55" s="147"/>
      <c r="L55" s="147"/>
      <c r="M55" s="146"/>
      <c r="N55" s="143"/>
      <c r="O55" s="154">
        <v>0</v>
      </c>
      <c r="P55" s="154">
        <v>0</v>
      </c>
      <c r="Q55" s="154">
        <v>0</v>
      </c>
      <c r="R55" s="154">
        <v>0</v>
      </c>
      <c r="S55" s="147">
        <v>0</v>
      </c>
      <c r="T55" s="147">
        <v>0</v>
      </c>
      <c r="U55" s="147">
        <v>0</v>
      </c>
      <c r="W55" s="148"/>
      <c r="X55" s="148"/>
      <c r="Y55" s="148"/>
      <c r="Z55" s="148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3"/>
      <c r="AL55" s="147"/>
      <c r="AM55" s="147"/>
      <c r="AN55" s="147"/>
      <c r="AO55" s="147"/>
      <c r="AP55" s="147"/>
      <c r="AQ55" s="147"/>
      <c r="AR55" s="147"/>
      <c r="AS55" s="143"/>
    </row>
    <row r="56" spans="1:45">
      <c r="A56" s="137"/>
      <c r="B56" s="153"/>
      <c r="C56" s="143" t="s">
        <v>28</v>
      </c>
      <c r="D56" s="143"/>
      <c r="E56" s="147"/>
      <c r="F56" s="143"/>
      <c r="G56" s="147"/>
      <c r="H56" s="143"/>
      <c r="I56" s="147"/>
      <c r="J56" s="147"/>
      <c r="K56" s="147"/>
      <c r="L56" s="143"/>
      <c r="M56" s="146"/>
      <c r="N56" s="143"/>
      <c r="O56" s="143">
        <v>7</v>
      </c>
      <c r="P56" s="154">
        <v>0</v>
      </c>
      <c r="Q56" s="154">
        <v>0</v>
      </c>
      <c r="R56" s="143">
        <v>7</v>
      </c>
      <c r="S56" s="147">
        <v>846840</v>
      </c>
      <c r="T56" s="147">
        <v>306583.67</v>
      </c>
      <c r="U56" s="147">
        <f>T56/S56*100</f>
        <v>36.203257994426338</v>
      </c>
      <c r="W56" s="148"/>
      <c r="X56" s="148"/>
      <c r="Y56" s="148"/>
      <c r="Z56" s="148"/>
      <c r="AA56" s="147"/>
      <c r="AB56" s="147"/>
      <c r="AC56" s="147"/>
      <c r="AD56" s="149"/>
      <c r="AE56" s="147"/>
      <c r="AF56" s="143"/>
      <c r="AG56" s="147"/>
      <c r="AH56" s="147"/>
      <c r="AI56" s="147"/>
      <c r="AJ56" s="147"/>
      <c r="AK56" s="143"/>
      <c r="AL56" s="149"/>
      <c r="AM56" s="147"/>
      <c r="AN56" s="147"/>
      <c r="AO56" s="147"/>
      <c r="AP56" s="149"/>
      <c r="AQ56" s="147"/>
      <c r="AR56" s="147"/>
      <c r="AS56" s="143"/>
    </row>
    <row r="57" spans="1:45">
      <c r="A57" s="137"/>
      <c r="B57" s="153"/>
      <c r="C57" s="143" t="s">
        <v>29</v>
      </c>
      <c r="D57" s="147"/>
      <c r="E57" s="147"/>
      <c r="F57" s="147"/>
      <c r="G57" s="147"/>
      <c r="H57" s="147"/>
      <c r="I57" s="147"/>
      <c r="J57" s="147"/>
      <c r="K57" s="147"/>
      <c r="L57" s="146"/>
      <c r="M57" s="146"/>
      <c r="N57" s="143"/>
      <c r="O57" s="154">
        <v>0</v>
      </c>
      <c r="P57" s="154">
        <v>0</v>
      </c>
      <c r="Q57" s="154">
        <v>0</v>
      </c>
      <c r="R57" s="154">
        <v>0</v>
      </c>
      <c r="S57" s="147">
        <v>0</v>
      </c>
      <c r="T57" s="147">
        <v>0</v>
      </c>
      <c r="U57" s="147">
        <v>0</v>
      </c>
      <c r="W57" s="148"/>
      <c r="X57" s="148"/>
      <c r="Y57" s="148"/>
      <c r="Z57" s="148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43"/>
      <c r="AL57" s="147"/>
      <c r="AM57" s="147"/>
      <c r="AN57" s="147"/>
      <c r="AO57" s="147"/>
      <c r="AP57" s="147"/>
      <c r="AQ57" s="147"/>
      <c r="AR57" s="147"/>
      <c r="AS57" s="143"/>
    </row>
    <row r="58" spans="1:45">
      <c r="A58" s="137">
        <v>13</v>
      </c>
      <c r="B58" s="153" t="s">
        <v>42</v>
      </c>
      <c r="C58" s="143" t="s">
        <v>26</v>
      </c>
      <c r="D58" s="143"/>
      <c r="E58" s="147"/>
      <c r="F58" s="143"/>
      <c r="G58" s="147"/>
      <c r="H58" s="143"/>
      <c r="I58" s="147"/>
      <c r="J58" s="147"/>
      <c r="K58" s="147"/>
      <c r="L58" s="143"/>
      <c r="M58" s="146"/>
      <c r="N58" s="143"/>
      <c r="O58" s="143">
        <f>O59+O60+O61</f>
        <v>11</v>
      </c>
      <c r="P58" s="146">
        <f t="shared" ref="P58:T58" si="16">P59+P60+P61</f>
        <v>0</v>
      </c>
      <c r="Q58" s="146">
        <f t="shared" si="16"/>
        <v>0</v>
      </c>
      <c r="R58" s="143">
        <f t="shared" si="16"/>
        <v>11</v>
      </c>
      <c r="S58" s="146">
        <f t="shared" si="16"/>
        <v>3071597</v>
      </c>
      <c r="T58" s="146">
        <f t="shared" si="16"/>
        <v>512829.83999999997</v>
      </c>
      <c r="U58" s="147">
        <f>T58/S58*100</f>
        <v>16.695869933458066</v>
      </c>
      <c r="W58" s="148"/>
      <c r="X58" s="148"/>
      <c r="Y58" s="148"/>
      <c r="Z58" s="148"/>
      <c r="AA58" s="147"/>
      <c r="AB58" s="147"/>
      <c r="AC58" s="157"/>
      <c r="AD58" s="156"/>
      <c r="AE58" s="155"/>
      <c r="AF58" s="156"/>
      <c r="AG58" s="155"/>
      <c r="AH58" s="155"/>
      <c r="AI58" s="155"/>
      <c r="AJ58" s="147"/>
      <c r="AK58" s="161"/>
      <c r="AL58" s="156"/>
      <c r="AM58" s="155"/>
      <c r="AN58" s="156"/>
      <c r="AO58" s="155"/>
      <c r="AP58" s="156"/>
      <c r="AQ58" s="155"/>
      <c r="AR58" s="147"/>
      <c r="AS58" s="161"/>
    </row>
    <row r="59" spans="1:45">
      <c r="A59" s="137"/>
      <c r="B59" s="153"/>
      <c r="C59" s="143" t="s">
        <v>27</v>
      </c>
      <c r="D59" s="147"/>
      <c r="E59" s="147"/>
      <c r="F59" s="147"/>
      <c r="G59" s="147"/>
      <c r="H59" s="147"/>
      <c r="I59" s="147"/>
      <c r="J59" s="147"/>
      <c r="K59" s="147"/>
      <c r="L59" s="147"/>
      <c r="M59" s="146"/>
      <c r="N59" s="143"/>
      <c r="O59" s="154">
        <v>0</v>
      </c>
      <c r="P59" s="154">
        <v>0</v>
      </c>
      <c r="Q59" s="154">
        <v>0</v>
      </c>
      <c r="R59" s="154">
        <v>0</v>
      </c>
      <c r="S59" s="147">
        <v>0</v>
      </c>
      <c r="T59" s="147">
        <v>0</v>
      </c>
      <c r="U59" s="147">
        <v>0</v>
      </c>
      <c r="W59" s="148"/>
      <c r="X59" s="148"/>
      <c r="Y59" s="148"/>
      <c r="Z59" s="148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3"/>
      <c r="AL59" s="147"/>
      <c r="AM59" s="147"/>
      <c r="AN59" s="147"/>
      <c r="AO59" s="147"/>
      <c r="AP59" s="147"/>
      <c r="AQ59" s="147"/>
      <c r="AR59" s="147"/>
      <c r="AS59" s="143"/>
    </row>
    <row r="60" spans="1:45">
      <c r="A60" s="137"/>
      <c r="B60" s="153"/>
      <c r="C60" s="143" t="s">
        <v>28</v>
      </c>
      <c r="D60" s="143"/>
      <c r="E60" s="147"/>
      <c r="F60" s="143"/>
      <c r="G60" s="147"/>
      <c r="H60" s="143"/>
      <c r="I60" s="147"/>
      <c r="J60" s="147"/>
      <c r="K60" s="147"/>
      <c r="L60" s="143"/>
      <c r="M60" s="146"/>
      <c r="N60" s="143"/>
      <c r="O60" s="143">
        <v>5</v>
      </c>
      <c r="P60" s="154">
        <v>0</v>
      </c>
      <c r="Q60" s="154">
        <v>0</v>
      </c>
      <c r="R60" s="143">
        <v>5</v>
      </c>
      <c r="S60" s="147">
        <v>799700</v>
      </c>
      <c r="T60" s="147">
        <v>170421.84</v>
      </c>
      <c r="U60" s="147">
        <f>T60/S60*100</f>
        <v>21.310721520570215</v>
      </c>
      <c r="W60" s="148"/>
      <c r="X60" s="148"/>
      <c r="Y60" s="148"/>
      <c r="Z60" s="148"/>
      <c r="AA60" s="147"/>
      <c r="AB60" s="147"/>
      <c r="AC60" s="147"/>
      <c r="AD60" s="149"/>
      <c r="AE60" s="147"/>
      <c r="AF60" s="143"/>
      <c r="AG60" s="147"/>
      <c r="AH60" s="147"/>
      <c r="AI60" s="147"/>
      <c r="AJ60" s="147"/>
      <c r="AK60" s="143"/>
      <c r="AL60" s="149"/>
      <c r="AM60" s="147"/>
      <c r="AN60" s="154"/>
      <c r="AO60" s="147"/>
      <c r="AP60" s="149"/>
      <c r="AQ60" s="147"/>
      <c r="AR60" s="147"/>
      <c r="AS60" s="143"/>
    </row>
    <row r="61" spans="1:45">
      <c r="A61" s="137"/>
      <c r="B61" s="153"/>
      <c r="C61" s="143" t="s">
        <v>29</v>
      </c>
      <c r="D61" s="147"/>
      <c r="E61" s="147"/>
      <c r="F61" s="143"/>
      <c r="G61" s="147"/>
      <c r="H61" s="147"/>
      <c r="I61" s="147"/>
      <c r="J61" s="147"/>
      <c r="K61" s="147"/>
      <c r="L61" s="143"/>
      <c r="M61" s="146"/>
      <c r="N61" s="143"/>
      <c r="O61" s="143">
        <v>6</v>
      </c>
      <c r="P61" s="154">
        <v>0</v>
      </c>
      <c r="Q61" s="154">
        <v>0</v>
      </c>
      <c r="R61" s="143">
        <v>6</v>
      </c>
      <c r="S61" s="147">
        <v>2271897</v>
      </c>
      <c r="T61" s="147">
        <v>342408</v>
      </c>
      <c r="U61" s="147">
        <f>T61/S61*100</f>
        <v>15.071457905001855</v>
      </c>
      <c r="W61" s="148"/>
      <c r="X61" s="148"/>
      <c r="Y61" s="148"/>
      <c r="Z61" s="148"/>
      <c r="AA61" s="147"/>
      <c r="AB61" s="147"/>
      <c r="AC61" s="147"/>
      <c r="AD61" s="149"/>
      <c r="AE61" s="147"/>
      <c r="AF61" s="149"/>
      <c r="AG61" s="147"/>
      <c r="AH61" s="147"/>
      <c r="AI61" s="147"/>
      <c r="AJ61" s="147"/>
      <c r="AK61" s="143"/>
      <c r="AL61" s="149"/>
      <c r="AM61" s="147"/>
      <c r="AN61" s="149"/>
      <c r="AO61" s="147"/>
      <c r="AP61" s="149"/>
      <c r="AQ61" s="147"/>
      <c r="AR61" s="147"/>
      <c r="AS61" s="143"/>
    </row>
    <row r="62" spans="1:45">
      <c r="A62" s="137">
        <v>14</v>
      </c>
      <c r="B62" s="153" t="s">
        <v>43</v>
      </c>
      <c r="C62" s="143" t="s">
        <v>26</v>
      </c>
      <c r="D62" s="149"/>
      <c r="E62" s="147"/>
      <c r="F62" s="149"/>
      <c r="G62" s="147"/>
      <c r="H62" s="147"/>
      <c r="I62" s="147"/>
      <c r="J62" s="147"/>
      <c r="K62" s="147"/>
      <c r="L62" s="143"/>
      <c r="M62" s="146"/>
      <c r="N62" s="143"/>
      <c r="O62" s="143">
        <f>O63+O64+O65</f>
        <v>26</v>
      </c>
      <c r="P62" s="154">
        <f t="shared" ref="P62:T62" si="17">P63+P64+P65</f>
        <v>0</v>
      </c>
      <c r="Q62" s="143">
        <f t="shared" si="17"/>
        <v>2</v>
      </c>
      <c r="R62" s="143">
        <f t="shared" si="17"/>
        <v>28</v>
      </c>
      <c r="S62" s="154">
        <f t="shared" si="17"/>
        <v>4904730</v>
      </c>
      <c r="T62" s="154">
        <f t="shared" si="17"/>
        <v>678964</v>
      </c>
      <c r="U62" s="147">
        <f>T62/S62*100</f>
        <v>13.843045386800091</v>
      </c>
      <c r="W62" s="148"/>
      <c r="X62" s="148"/>
      <c r="Y62" s="148"/>
      <c r="Z62" s="148"/>
      <c r="AA62" s="147"/>
      <c r="AB62" s="147"/>
      <c r="AC62" s="157"/>
      <c r="AD62" s="156"/>
      <c r="AE62" s="155"/>
      <c r="AF62" s="156"/>
      <c r="AG62" s="155"/>
      <c r="AH62" s="156"/>
      <c r="AI62" s="155"/>
      <c r="AJ62" s="155"/>
      <c r="AK62" s="143"/>
      <c r="AL62" s="156"/>
      <c r="AM62" s="155"/>
      <c r="AN62" s="155"/>
      <c r="AO62" s="155"/>
      <c r="AP62" s="156"/>
      <c r="AQ62" s="155"/>
      <c r="AR62" s="155"/>
      <c r="AS62" s="143"/>
    </row>
    <row r="63" spans="1:45">
      <c r="A63" s="137"/>
      <c r="B63" s="153"/>
      <c r="C63" s="143" t="s">
        <v>27</v>
      </c>
      <c r="D63" s="143"/>
      <c r="E63" s="147"/>
      <c r="F63" s="143"/>
      <c r="G63" s="147"/>
      <c r="H63" s="147"/>
      <c r="I63" s="147"/>
      <c r="J63" s="147"/>
      <c r="K63" s="147"/>
      <c r="L63" s="143"/>
      <c r="M63" s="146"/>
      <c r="N63" s="143"/>
      <c r="O63" s="143">
        <v>5</v>
      </c>
      <c r="P63" s="154">
        <v>0</v>
      </c>
      <c r="Q63" s="154">
        <v>0</v>
      </c>
      <c r="R63" s="143">
        <v>5</v>
      </c>
      <c r="S63" s="147">
        <v>3381300</v>
      </c>
      <c r="T63" s="147">
        <v>0</v>
      </c>
      <c r="U63" s="147">
        <v>0</v>
      </c>
      <c r="W63" s="148"/>
      <c r="X63" s="148"/>
      <c r="Y63" s="148"/>
      <c r="Z63" s="148"/>
      <c r="AA63" s="147"/>
      <c r="AB63" s="147"/>
      <c r="AC63" s="147"/>
      <c r="AD63" s="156"/>
      <c r="AE63" s="155"/>
      <c r="AF63" s="162"/>
      <c r="AG63" s="155"/>
      <c r="AH63" s="162"/>
      <c r="AI63" s="155"/>
      <c r="AJ63" s="155"/>
      <c r="AK63" s="143"/>
      <c r="AL63" s="156"/>
      <c r="AM63" s="155"/>
      <c r="AN63" s="155"/>
      <c r="AO63" s="155"/>
      <c r="AP63" s="162"/>
      <c r="AQ63" s="155"/>
      <c r="AR63" s="155"/>
      <c r="AS63" s="143"/>
    </row>
    <row r="64" spans="1:45">
      <c r="A64" s="137"/>
      <c r="B64" s="153"/>
      <c r="C64" s="143" t="s">
        <v>28</v>
      </c>
      <c r="D64" s="143"/>
      <c r="E64" s="147"/>
      <c r="F64" s="143"/>
      <c r="G64" s="147"/>
      <c r="H64" s="147"/>
      <c r="I64" s="147"/>
      <c r="J64" s="147"/>
      <c r="K64" s="147"/>
      <c r="L64" s="143"/>
      <c r="M64" s="146"/>
      <c r="N64" s="143"/>
      <c r="O64" s="143">
        <v>21</v>
      </c>
      <c r="P64" s="154">
        <v>0</v>
      </c>
      <c r="Q64" s="143">
        <v>2</v>
      </c>
      <c r="R64" s="143">
        <v>23</v>
      </c>
      <c r="S64" s="147">
        <v>1523430</v>
      </c>
      <c r="T64" s="147">
        <v>678964</v>
      </c>
      <c r="U64" s="147">
        <f>T64/S64*100</f>
        <v>44.568112745580699</v>
      </c>
      <c r="W64" s="148"/>
      <c r="X64" s="148"/>
      <c r="Y64" s="148"/>
      <c r="Z64" s="148"/>
      <c r="AA64" s="147"/>
      <c r="AB64" s="147"/>
      <c r="AC64" s="147"/>
      <c r="AD64" s="156"/>
      <c r="AE64" s="155"/>
      <c r="AF64" s="162"/>
      <c r="AG64" s="155"/>
      <c r="AH64" s="162"/>
      <c r="AI64" s="155"/>
      <c r="AJ64" s="155"/>
      <c r="AK64" s="143"/>
      <c r="AL64" s="156"/>
      <c r="AM64" s="155"/>
      <c r="AN64" s="155"/>
      <c r="AO64" s="155"/>
      <c r="AP64" s="162"/>
      <c r="AQ64" s="155"/>
      <c r="AR64" s="155"/>
      <c r="AS64" s="143"/>
    </row>
    <row r="65" spans="1:45">
      <c r="A65" s="137"/>
      <c r="B65" s="153"/>
      <c r="C65" s="143" t="s">
        <v>29</v>
      </c>
      <c r="D65" s="147"/>
      <c r="E65" s="147"/>
      <c r="F65" s="147"/>
      <c r="G65" s="147"/>
      <c r="H65" s="147"/>
      <c r="I65" s="147"/>
      <c r="J65" s="147"/>
      <c r="K65" s="147"/>
      <c r="L65" s="146"/>
      <c r="M65" s="146"/>
      <c r="N65" s="143"/>
      <c r="O65" s="154">
        <v>0</v>
      </c>
      <c r="P65" s="154">
        <v>0</v>
      </c>
      <c r="Q65" s="154">
        <v>0</v>
      </c>
      <c r="R65" s="154">
        <v>0</v>
      </c>
      <c r="S65" s="147">
        <v>0</v>
      </c>
      <c r="T65" s="147">
        <v>0</v>
      </c>
      <c r="U65" s="147">
        <v>0</v>
      </c>
      <c r="W65" s="148"/>
      <c r="X65" s="148"/>
      <c r="Y65" s="148"/>
      <c r="Z65" s="148"/>
      <c r="AA65" s="147"/>
      <c r="AB65" s="147"/>
      <c r="AC65" s="147"/>
      <c r="AD65" s="155"/>
      <c r="AE65" s="155"/>
      <c r="AF65" s="155"/>
      <c r="AG65" s="155"/>
      <c r="AH65" s="155"/>
      <c r="AI65" s="155"/>
      <c r="AJ65" s="155"/>
      <c r="AK65" s="143"/>
      <c r="AL65" s="155"/>
      <c r="AM65" s="155"/>
      <c r="AN65" s="155"/>
      <c r="AO65" s="155"/>
      <c r="AP65" s="155"/>
      <c r="AQ65" s="155"/>
      <c r="AR65" s="155"/>
      <c r="AS65" s="143"/>
    </row>
    <row r="66" spans="1:45">
      <c r="A66" s="137">
        <v>15</v>
      </c>
      <c r="B66" s="158" t="s">
        <v>44</v>
      </c>
      <c r="C66" s="162" t="s">
        <v>26</v>
      </c>
      <c r="D66" s="155"/>
      <c r="E66" s="155"/>
      <c r="F66" s="162"/>
      <c r="G66" s="155"/>
      <c r="H66" s="156"/>
      <c r="I66" s="155"/>
      <c r="J66" s="155"/>
      <c r="K66" s="155"/>
      <c r="L66" s="162"/>
      <c r="M66" s="155"/>
      <c r="N66" s="162"/>
      <c r="O66" s="162">
        <f>O67+O68+O69</f>
        <v>2</v>
      </c>
      <c r="P66" s="163">
        <f t="shared" ref="P66:T66" si="18">P67+P68+P69</f>
        <v>0</v>
      </c>
      <c r="Q66" s="163">
        <f t="shared" si="18"/>
        <v>0</v>
      </c>
      <c r="R66" s="162">
        <f t="shared" si="18"/>
        <v>2</v>
      </c>
      <c r="S66" s="163">
        <f t="shared" si="18"/>
        <v>90000</v>
      </c>
      <c r="T66" s="163">
        <f t="shared" si="18"/>
        <v>48220</v>
      </c>
      <c r="U66" s="155">
        <f>T66/S66*100</f>
        <v>53.577777777777783</v>
      </c>
      <c r="V66" s="164"/>
      <c r="W66" s="165"/>
      <c r="X66" s="165"/>
      <c r="Y66" s="165"/>
      <c r="Z66" s="165"/>
      <c r="AA66" s="155"/>
      <c r="AB66" s="155"/>
      <c r="AC66" s="155"/>
      <c r="AD66" s="156"/>
      <c r="AE66" s="155"/>
      <c r="AF66" s="156"/>
      <c r="AG66" s="155"/>
      <c r="AH66" s="156"/>
      <c r="AI66" s="155"/>
      <c r="AJ66" s="155"/>
      <c r="AK66" s="159"/>
      <c r="AL66" s="156"/>
      <c r="AM66" s="155"/>
      <c r="AN66" s="155"/>
      <c r="AO66" s="155"/>
      <c r="AP66" s="156"/>
      <c r="AQ66" s="155"/>
      <c r="AR66" s="155"/>
      <c r="AS66" s="159"/>
    </row>
    <row r="67" spans="1:45">
      <c r="A67" s="137"/>
      <c r="B67" s="158"/>
      <c r="C67" s="143" t="s">
        <v>27</v>
      </c>
      <c r="D67" s="147"/>
      <c r="E67" s="147"/>
      <c r="F67" s="147"/>
      <c r="G67" s="147"/>
      <c r="H67" s="143"/>
      <c r="I67" s="147"/>
      <c r="J67" s="147"/>
      <c r="K67" s="147"/>
      <c r="L67" s="143"/>
      <c r="M67" s="147"/>
      <c r="N67" s="143"/>
      <c r="O67" s="154">
        <v>0</v>
      </c>
      <c r="P67" s="154">
        <v>0</v>
      </c>
      <c r="Q67" s="154">
        <v>0</v>
      </c>
      <c r="R67" s="154">
        <v>0</v>
      </c>
      <c r="S67" s="147">
        <v>0</v>
      </c>
      <c r="T67" s="147">
        <v>0</v>
      </c>
      <c r="U67" s="147">
        <v>0</v>
      </c>
      <c r="W67" s="148"/>
      <c r="X67" s="148"/>
      <c r="Y67" s="148"/>
      <c r="Z67" s="148"/>
      <c r="AA67" s="147"/>
      <c r="AB67" s="147"/>
      <c r="AC67" s="147"/>
      <c r="AD67" s="149"/>
      <c r="AE67" s="147"/>
      <c r="AF67" s="149"/>
      <c r="AG67" s="147"/>
      <c r="AH67" s="147"/>
      <c r="AI67" s="147"/>
      <c r="AJ67" s="147"/>
      <c r="AK67" s="143"/>
      <c r="AL67" s="149"/>
      <c r="AM67" s="147"/>
      <c r="AN67" s="147"/>
      <c r="AO67" s="147"/>
      <c r="AP67" s="149"/>
      <c r="AQ67" s="147"/>
      <c r="AR67" s="155"/>
      <c r="AS67" s="143"/>
    </row>
    <row r="68" spans="1:45">
      <c r="A68" s="137"/>
      <c r="B68" s="158"/>
      <c r="C68" s="143" t="s">
        <v>28</v>
      </c>
      <c r="D68" s="147"/>
      <c r="E68" s="147"/>
      <c r="F68" s="143"/>
      <c r="G68" s="147"/>
      <c r="H68" s="143"/>
      <c r="I68" s="147"/>
      <c r="J68" s="147"/>
      <c r="K68" s="147"/>
      <c r="L68" s="143"/>
      <c r="M68" s="147"/>
      <c r="N68" s="143"/>
      <c r="O68" s="143">
        <v>2</v>
      </c>
      <c r="P68" s="154">
        <v>0</v>
      </c>
      <c r="Q68" s="154">
        <v>0</v>
      </c>
      <c r="R68" s="143">
        <v>2</v>
      </c>
      <c r="S68" s="147">
        <v>90000</v>
      </c>
      <c r="T68" s="147">
        <v>48220</v>
      </c>
      <c r="U68" s="147">
        <f>T68/S68*100</f>
        <v>53.577777777777783</v>
      </c>
      <c r="W68" s="148"/>
      <c r="X68" s="148"/>
      <c r="Y68" s="148"/>
      <c r="Z68" s="148"/>
      <c r="AA68" s="147"/>
      <c r="AB68" s="147"/>
      <c r="AC68" s="147"/>
      <c r="AD68" s="149"/>
      <c r="AE68" s="147"/>
      <c r="AF68" s="143"/>
      <c r="AG68" s="147"/>
      <c r="AH68" s="143"/>
      <c r="AI68" s="147"/>
      <c r="AJ68" s="147"/>
      <c r="AK68" s="143"/>
      <c r="AL68" s="149"/>
      <c r="AM68" s="147"/>
      <c r="AN68" s="147"/>
      <c r="AO68" s="147"/>
      <c r="AP68" s="143"/>
      <c r="AQ68" s="147"/>
      <c r="AR68" s="155"/>
      <c r="AS68" s="143"/>
    </row>
    <row r="69" spans="1:45">
      <c r="A69" s="137"/>
      <c r="B69" s="158"/>
      <c r="C69" s="143" t="s">
        <v>29</v>
      </c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3"/>
      <c r="O69" s="154">
        <v>0</v>
      </c>
      <c r="P69" s="154">
        <v>0</v>
      </c>
      <c r="Q69" s="154">
        <v>0</v>
      </c>
      <c r="R69" s="154">
        <v>0</v>
      </c>
      <c r="S69" s="147">
        <v>0</v>
      </c>
      <c r="T69" s="147">
        <v>0</v>
      </c>
      <c r="U69" s="147">
        <v>0</v>
      </c>
      <c r="W69" s="148"/>
      <c r="X69" s="148"/>
      <c r="Y69" s="148"/>
      <c r="Z69" s="148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3"/>
      <c r="AL69" s="147"/>
      <c r="AM69" s="147"/>
      <c r="AN69" s="147"/>
      <c r="AO69" s="147"/>
      <c r="AP69" s="147"/>
      <c r="AQ69" s="147"/>
      <c r="AR69" s="155"/>
      <c r="AS69" s="143"/>
    </row>
    <row r="70" spans="1:45">
      <c r="A70" s="137">
        <v>16</v>
      </c>
      <c r="B70" s="153" t="s">
        <v>45</v>
      </c>
      <c r="C70" s="143" t="s">
        <v>26</v>
      </c>
      <c r="D70" s="143"/>
      <c r="E70" s="147"/>
      <c r="F70" s="147"/>
      <c r="G70" s="147"/>
      <c r="H70" s="147"/>
      <c r="I70" s="147"/>
      <c r="J70" s="147"/>
      <c r="K70" s="147"/>
      <c r="L70" s="143"/>
      <c r="M70" s="147"/>
      <c r="N70" s="143"/>
      <c r="O70" s="143">
        <f>O71+O72+O73</f>
        <v>4</v>
      </c>
      <c r="P70" s="146">
        <f t="shared" ref="P70:T70" si="19">P71+P72+P73</f>
        <v>0</v>
      </c>
      <c r="Q70" s="146">
        <f t="shared" si="19"/>
        <v>0</v>
      </c>
      <c r="R70" s="143">
        <f t="shared" si="19"/>
        <v>4</v>
      </c>
      <c r="S70" s="146">
        <f t="shared" si="19"/>
        <v>298700</v>
      </c>
      <c r="T70" s="146">
        <f t="shared" si="19"/>
        <v>10800</v>
      </c>
      <c r="U70" s="147">
        <f>T70/S70*100</f>
        <v>3.6156678942082356</v>
      </c>
      <c r="W70" s="148"/>
      <c r="X70" s="148"/>
      <c r="Y70" s="148"/>
      <c r="Z70" s="148"/>
      <c r="AA70" s="147"/>
      <c r="AB70" s="147"/>
      <c r="AC70" s="147"/>
      <c r="AD70" s="149"/>
      <c r="AE70" s="147"/>
      <c r="AF70" s="149"/>
      <c r="AG70" s="147"/>
      <c r="AH70" s="149"/>
      <c r="AI70" s="147"/>
      <c r="AJ70" s="147"/>
      <c r="AK70" s="143"/>
      <c r="AL70" s="149"/>
      <c r="AM70" s="147"/>
      <c r="AN70" s="147"/>
      <c r="AO70" s="147"/>
      <c r="AP70" s="149"/>
      <c r="AQ70" s="147"/>
      <c r="AR70" s="147"/>
      <c r="AS70" s="143"/>
    </row>
    <row r="71" spans="1:45">
      <c r="A71" s="137"/>
      <c r="B71" s="153"/>
      <c r="C71" s="143" t="s">
        <v>27</v>
      </c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3"/>
      <c r="O71" s="154">
        <v>0</v>
      </c>
      <c r="P71" s="154">
        <v>0</v>
      </c>
      <c r="Q71" s="154">
        <v>0</v>
      </c>
      <c r="R71" s="154">
        <v>0</v>
      </c>
      <c r="S71" s="147">
        <v>0</v>
      </c>
      <c r="T71" s="147">
        <v>0</v>
      </c>
      <c r="U71" s="147">
        <v>0</v>
      </c>
      <c r="W71" s="148"/>
      <c r="X71" s="148"/>
      <c r="Y71" s="148"/>
      <c r="Z71" s="148"/>
      <c r="AA71" s="147"/>
      <c r="AB71" s="147"/>
      <c r="AC71" s="147"/>
      <c r="AD71" s="147"/>
      <c r="AE71" s="147"/>
      <c r="AF71" s="147"/>
      <c r="AG71" s="147"/>
      <c r="AH71" s="147"/>
      <c r="AI71" s="147"/>
      <c r="AJ71" s="147"/>
      <c r="AK71" s="143"/>
      <c r="AL71" s="147"/>
      <c r="AM71" s="147"/>
      <c r="AN71" s="147"/>
      <c r="AO71" s="147"/>
      <c r="AP71" s="147"/>
      <c r="AQ71" s="147"/>
      <c r="AR71" s="147"/>
      <c r="AS71" s="143"/>
    </row>
    <row r="72" spans="1:45">
      <c r="A72" s="137"/>
      <c r="B72" s="153"/>
      <c r="C72" s="143" t="s">
        <v>28</v>
      </c>
      <c r="D72" s="143"/>
      <c r="E72" s="147"/>
      <c r="F72" s="147"/>
      <c r="G72" s="147"/>
      <c r="H72" s="147"/>
      <c r="I72" s="147"/>
      <c r="J72" s="147"/>
      <c r="K72" s="147"/>
      <c r="L72" s="143"/>
      <c r="M72" s="147"/>
      <c r="N72" s="143"/>
      <c r="O72" s="143">
        <v>4</v>
      </c>
      <c r="P72" s="154">
        <v>0</v>
      </c>
      <c r="Q72" s="154">
        <v>0</v>
      </c>
      <c r="R72" s="143">
        <v>4</v>
      </c>
      <c r="S72" s="147">
        <v>298700</v>
      </c>
      <c r="T72" s="147">
        <v>10800</v>
      </c>
      <c r="U72" s="147">
        <f>T72/S72*100</f>
        <v>3.6156678942082356</v>
      </c>
      <c r="W72" s="148"/>
      <c r="X72" s="148"/>
      <c r="Y72" s="148"/>
      <c r="Z72" s="148"/>
      <c r="AA72" s="147"/>
      <c r="AB72" s="147"/>
      <c r="AC72" s="147"/>
      <c r="AD72" s="149"/>
      <c r="AE72" s="147"/>
      <c r="AF72" s="143"/>
      <c r="AG72" s="147"/>
      <c r="AH72" s="143"/>
      <c r="AI72" s="147"/>
      <c r="AJ72" s="147"/>
      <c r="AK72" s="143"/>
      <c r="AL72" s="149"/>
      <c r="AM72" s="147"/>
      <c r="AN72" s="154"/>
      <c r="AO72" s="147"/>
      <c r="AP72" s="143"/>
      <c r="AQ72" s="147"/>
      <c r="AR72" s="147"/>
      <c r="AS72" s="143"/>
    </row>
    <row r="73" spans="1:45">
      <c r="A73" s="137"/>
      <c r="B73" s="153"/>
      <c r="C73" s="143" t="s">
        <v>29</v>
      </c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43"/>
      <c r="O73" s="154">
        <v>0</v>
      </c>
      <c r="P73" s="154">
        <v>0</v>
      </c>
      <c r="Q73" s="154">
        <v>0</v>
      </c>
      <c r="R73" s="154">
        <v>0</v>
      </c>
      <c r="S73" s="147">
        <v>0</v>
      </c>
      <c r="T73" s="147">
        <v>0</v>
      </c>
      <c r="U73" s="147">
        <v>0</v>
      </c>
      <c r="W73" s="148"/>
      <c r="X73" s="148"/>
      <c r="Y73" s="148"/>
      <c r="Z73" s="148"/>
      <c r="AA73" s="147"/>
      <c r="AB73" s="147"/>
      <c r="AC73" s="147"/>
      <c r="AD73" s="147"/>
      <c r="AE73" s="147"/>
      <c r="AF73" s="147"/>
      <c r="AG73" s="147"/>
      <c r="AH73" s="147"/>
      <c r="AI73" s="147"/>
      <c r="AJ73" s="147"/>
      <c r="AK73" s="143"/>
      <c r="AL73" s="147"/>
      <c r="AM73" s="147"/>
      <c r="AN73" s="147"/>
      <c r="AO73" s="147"/>
      <c r="AP73" s="147"/>
      <c r="AQ73" s="147"/>
      <c r="AR73" s="147"/>
      <c r="AS73" s="143"/>
    </row>
    <row r="74" spans="1:45">
      <c r="A74" s="137">
        <v>17</v>
      </c>
      <c r="B74" s="153" t="s">
        <v>46</v>
      </c>
      <c r="C74" s="143" t="s">
        <v>26</v>
      </c>
      <c r="D74" s="143"/>
      <c r="E74" s="147"/>
      <c r="F74" s="143"/>
      <c r="G74" s="147"/>
      <c r="H74" s="143"/>
      <c r="I74" s="147"/>
      <c r="J74" s="143"/>
      <c r="K74" s="147"/>
      <c r="L74" s="143"/>
      <c r="M74" s="147"/>
      <c r="N74" s="143"/>
      <c r="O74" s="143">
        <f>O75+O76+O77</f>
        <v>8</v>
      </c>
      <c r="P74" s="146">
        <f t="shared" ref="P74:T74" si="20">P75+P76+P77</f>
        <v>0</v>
      </c>
      <c r="Q74" s="143">
        <f t="shared" si="20"/>
        <v>1</v>
      </c>
      <c r="R74" s="143">
        <f t="shared" si="20"/>
        <v>9</v>
      </c>
      <c r="S74" s="146">
        <f t="shared" si="20"/>
        <v>73090</v>
      </c>
      <c r="T74" s="146">
        <f t="shared" si="20"/>
        <v>20989</v>
      </c>
      <c r="U74" s="147">
        <f>T74/S74*100</f>
        <v>28.716650704610753</v>
      </c>
      <c r="W74" s="148"/>
      <c r="X74" s="148"/>
      <c r="Y74" s="148"/>
      <c r="Z74" s="148"/>
      <c r="AA74" s="147"/>
      <c r="AB74" s="147"/>
      <c r="AC74" s="157"/>
      <c r="AD74" s="156"/>
      <c r="AE74" s="155"/>
      <c r="AF74" s="156"/>
      <c r="AG74" s="155"/>
      <c r="AH74" s="156"/>
      <c r="AI74" s="155"/>
      <c r="AJ74" s="147"/>
      <c r="AK74" s="143"/>
      <c r="AL74" s="156"/>
      <c r="AM74" s="155"/>
      <c r="AN74" s="155"/>
      <c r="AO74" s="155"/>
      <c r="AP74" s="156"/>
      <c r="AQ74" s="155"/>
      <c r="AR74" s="147"/>
      <c r="AS74" s="143"/>
    </row>
    <row r="75" spans="1:45">
      <c r="A75" s="137"/>
      <c r="B75" s="153"/>
      <c r="C75" s="143" t="s">
        <v>27</v>
      </c>
      <c r="D75" s="147"/>
      <c r="E75" s="147"/>
      <c r="F75" s="147"/>
      <c r="G75" s="147"/>
      <c r="H75" s="147"/>
      <c r="I75" s="147"/>
      <c r="J75" s="147"/>
      <c r="K75" s="147"/>
      <c r="L75" s="147"/>
      <c r="M75" s="147"/>
      <c r="N75" s="143"/>
      <c r="O75" s="154">
        <v>0</v>
      </c>
      <c r="P75" s="154">
        <v>0</v>
      </c>
      <c r="Q75" s="154">
        <v>0</v>
      </c>
      <c r="R75" s="154">
        <v>0</v>
      </c>
      <c r="S75" s="147">
        <v>0</v>
      </c>
      <c r="T75" s="147">
        <v>0</v>
      </c>
      <c r="U75" s="147">
        <v>0</v>
      </c>
      <c r="W75" s="148"/>
      <c r="X75" s="148"/>
      <c r="Y75" s="148"/>
      <c r="Z75" s="148"/>
      <c r="AA75" s="147"/>
      <c r="AB75" s="147"/>
      <c r="AC75" s="147"/>
      <c r="AD75" s="147"/>
      <c r="AE75" s="147"/>
      <c r="AF75" s="147"/>
      <c r="AG75" s="147"/>
      <c r="AH75" s="147"/>
      <c r="AI75" s="147"/>
      <c r="AJ75" s="147"/>
      <c r="AK75" s="143"/>
      <c r="AL75" s="147"/>
      <c r="AM75" s="147"/>
      <c r="AN75" s="147"/>
      <c r="AO75" s="147"/>
      <c r="AP75" s="147"/>
      <c r="AQ75" s="147"/>
      <c r="AR75" s="147"/>
      <c r="AS75" s="143"/>
    </row>
    <row r="76" spans="1:45">
      <c r="A76" s="137"/>
      <c r="B76" s="153"/>
      <c r="C76" s="143" t="s">
        <v>28</v>
      </c>
      <c r="D76" s="143"/>
      <c r="E76" s="147"/>
      <c r="F76" s="143"/>
      <c r="G76" s="147"/>
      <c r="H76" s="143"/>
      <c r="I76" s="147"/>
      <c r="J76" s="143"/>
      <c r="K76" s="147"/>
      <c r="L76" s="143"/>
      <c r="M76" s="147"/>
      <c r="N76" s="143"/>
      <c r="O76" s="143">
        <v>8</v>
      </c>
      <c r="P76" s="154">
        <v>0</v>
      </c>
      <c r="Q76" s="143">
        <v>1</v>
      </c>
      <c r="R76" s="143">
        <v>9</v>
      </c>
      <c r="S76" s="147">
        <v>73090</v>
      </c>
      <c r="T76" s="147">
        <v>20989</v>
      </c>
      <c r="U76" s="147">
        <f>T76/S76*100</f>
        <v>28.716650704610753</v>
      </c>
      <c r="W76" s="148"/>
      <c r="X76" s="148"/>
      <c r="Y76" s="148"/>
      <c r="Z76" s="148"/>
      <c r="AA76" s="147"/>
      <c r="AB76" s="147"/>
      <c r="AC76" s="147"/>
      <c r="AD76" s="149"/>
      <c r="AE76" s="147"/>
      <c r="AF76" s="143"/>
      <c r="AG76" s="147"/>
      <c r="AH76" s="143"/>
      <c r="AI76" s="147"/>
      <c r="AJ76" s="147"/>
      <c r="AK76" s="143"/>
      <c r="AL76" s="149"/>
      <c r="AM76" s="147"/>
      <c r="AN76" s="147"/>
      <c r="AO76" s="147"/>
      <c r="AP76" s="143"/>
      <c r="AQ76" s="147"/>
      <c r="AR76" s="147"/>
      <c r="AS76" s="143"/>
    </row>
    <row r="77" spans="1:45">
      <c r="A77" s="137"/>
      <c r="B77" s="153"/>
      <c r="C77" s="143" t="s">
        <v>29</v>
      </c>
      <c r="D77" s="147"/>
      <c r="E77" s="147"/>
      <c r="F77" s="147"/>
      <c r="G77" s="147"/>
      <c r="H77" s="147"/>
      <c r="I77" s="147"/>
      <c r="J77" s="147"/>
      <c r="K77" s="147"/>
      <c r="L77" s="147"/>
      <c r="M77" s="147"/>
      <c r="N77" s="143"/>
      <c r="O77" s="154">
        <v>0</v>
      </c>
      <c r="P77" s="154">
        <v>0</v>
      </c>
      <c r="Q77" s="154">
        <v>0</v>
      </c>
      <c r="R77" s="154">
        <v>0</v>
      </c>
      <c r="S77" s="147">
        <v>0</v>
      </c>
      <c r="T77" s="147">
        <v>0</v>
      </c>
      <c r="U77" s="147">
        <v>0</v>
      </c>
      <c r="W77" s="148"/>
      <c r="X77" s="148"/>
      <c r="Y77" s="148"/>
      <c r="Z77" s="148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3"/>
      <c r="AL77" s="147"/>
      <c r="AM77" s="147"/>
      <c r="AN77" s="147"/>
      <c r="AO77" s="147"/>
      <c r="AP77" s="147"/>
      <c r="AQ77" s="147"/>
      <c r="AR77" s="147"/>
      <c r="AS77" s="143"/>
    </row>
    <row r="78" spans="1:45">
      <c r="A78" s="137">
        <v>18</v>
      </c>
      <c r="B78" s="153" t="s">
        <v>47</v>
      </c>
      <c r="C78" s="143" t="s">
        <v>26</v>
      </c>
      <c r="D78" s="147"/>
      <c r="E78" s="147"/>
      <c r="F78" s="143"/>
      <c r="G78" s="147"/>
      <c r="H78" s="147"/>
      <c r="I78" s="147"/>
      <c r="J78" s="147"/>
      <c r="K78" s="147"/>
      <c r="L78" s="143"/>
      <c r="M78" s="147"/>
      <c r="N78" s="143"/>
      <c r="O78" s="143">
        <f>O79+O80+O81</f>
        <v>1</v>
      </c>
      <c r="P78" s="146">
        <f t="shared" ref="P78:T78" si="21">P79+P80+P81</f>
        <v>0</v>
      </c>
      <c r="Q78" s="146">
        <f t="shared" si="21"/>
        <v>0</v>
      </c>
      <c r="R78" s="143">
        <f t="shared" si="21"/>
        <v>1</v>
      </c>
      <c r="S78" s="146">
        <f t="shared" si="21"/>
        <v>345609919</v>
      </c>
      <c r="T78" s="146">
        <f t="shared" si="21"/>
        <v>39807699.479999997</v>
      </c>
      <c r="U78" s="147">
        <f>T78/S78*100</f>
        <v>11.518100983669973</v>
      </c>
      <c r="W78" s="148"/>
      <c r="X78" s="148"/>
      <c r="Y78" s="148"/>
      <c r="Z78" s="148"/>
      <c r="AA78" s="147"/>
      <c r="AB78" s="147"/>
      <c r="AC78" s="157"/>
      <c r="AD78" s="156"/>
      <c r="AE78" s="155"/>
      <c r="AF78" s="156"/>
      <c r="AG78" s="155"/>
      <c r="AH78" s="155"/>
      <c r="AI78" s="155"/>
      <c r="AJ78" s="147"/>
      <c r="AK78" s="159"/>
      <c r="AL78" s="156"/>
      <c r="AM78" s="155"/>
      <c r="AN78" s="155"/>
      <c r="AO78" s="155"/>
      <c r="AP78" s="156"/>
      <c r="AQ78" s="155"/>
      <c r="AR78" s="147"/>
      <c r="AS78" s="159"/>
    </row>
    <row r="79" spans="1:45">
      <c r="A79" s="137"/>
      <c r="B79" s="153"/>
      <c r="C79" s="143" t="s">
        <v>27</v>
      </c>
      <c r="D79" s="147"/>
      <c r="E79" s="147"/>
      <c r="F79" s="147"/>
      <c r="G79" s="147"/>
      <c r="H79" s="147"/>
      <c r="I79" s="147"/>
      <c r="J79" s="147"/>
      <c r="K79" s="147"/>
      <c r="L79" s="147"/>
      <c r="M79" s="147"/>
      <c r="N79" s="143"/>
      <c r="O79" s="154">
        <v>0</v>
      </c>
      <c r="P79" s="154">
        <v>0</v>
      </c>
      <c r="Q79" s="154">
        <v>0</v>
      </c>
      <c r="R79" s="154">
        <v>0</v>
      </c>
      <c r="S79" s="147">
        <v>0</v>
      </c>
      <c r="T79" s="147">
        <v>0</v>
      </c>
      <c r="U79" s="147">
        <v>0</v>
      </c>
      <c r="W79" s="148"/>
      <c r="X79" s="148"/>
      <c r="Y79" s="148"/>
      <c r="Z79" s="148"/>
      <c r="AA79" s="147"/>
      <c r="AB79" s="147"/>
      <c r="AC79" s="147"/>
      <c r="AD79" s="147"/>
      <c r="AE79" s="147"/>
      <c r="AF79" s="147"/>
      <c r="AG79" s="147"/>
      <c r="AH79" s="147"/>
      <c r="AI79" s="147"/>
      <c r="AJ79" s="147"/>
      <c r="AK79" s="143"/>
      <c r="AL79" s="147"/>
      <c r="AM79" s="147"/>
      <c r="AN79" s="147"/>
      <c r="AO79" s="147"/>
      <c r="AP79" s="147"/>
      <c r="AQ79" s="147"/>
      <c r="AR79" s="147"/>
      <c r="AS79" s="143"/>
    </row>
    <row r="80" spans="1:45">
      <c r="A80" s="137"/>
      <c r="B80" s="153"/>
      <c r="C80" s="143" t="s">
        <v>28</v>
      </c>
      <c r="D80" s="147"/>
      <c r="E80" s="147"/>
      <c r="F80" s="143"/>
      <c r="G80" s="147"/>
      <c r="H80" s="147"/>
      <c r="I80" s="147"/>
      <c r="J80" s="147"/>
      <c r="K80" s="147"/>
      <c r="L80" s="143"/>
      <c r="M80" s="147"/>
      <c r="N80" s="143"/>
      <c r="O80" s="143">
        <v>1</v>
      </c>
      <c r="P80" s="154">
        <v>0</v>
      </c>
      <c r="Q80" s="154">
        <v>0</v>
      </c>
      <c r="R80" s="143">
        <v>1</v>
      </c>
      <c r="S80" s="147">
        <v>345609919</v>
      </c>
      <c r="T80" s="147">
        <v>39807699.479999997</v>
      </c>
      <c r="U80" s="147">
        <f>T80/S80*100</f>
        <v>11.518100983669973</v>
      </c>
      <c r="W80" s="148"/>
      <c r="X80" s="148"/>
      <c r="Y80" s="148"/>
      <c r="Z80" s="148"/>
      <c r="AA80" s="147"/>
      <c r="AB80" s="147"/>
      <c r="AC80" s="147"/>
      <c r="AD80" s="149"/>
      <c r="AE80" s="147"/>
      <c r="AF80" s="143"/>
      <c r="AG80" s="147"/>
      <c r="AH80" s="147"/>
      <c r="AI80" s="147"/>
      <c r="AJ80" s="147"/>
      <c r="AK80" s="143"/>
      <c r="AL80" s="149"/>
      <c r="AM80" s="147"/>
      <c r="AN80" s="147"/>
      <c r="AO80" s="147"/>
      <c r="AP80" s="149"/>
      <c r="AQ80" s="147"/>
      <c r="AR80" s="147"/>
      <c r="AS80" s="143"/>
    </row>
    <row r="81" spans="1:45">
      <c r="A81" s="137"/>
      <c r="B81" s="153"/>
      <c r="C81" s="143" t="s">
        <v>29</v>
      </c>
      <c r="D81" s="147"/>
      <c r="E81" s="147"/>
      <c r="F81" s="147"/>
      <c r="G81" s="147"/>
      <c r="H81" s="147"/>
      <c r="I81" s="147"/>
      <c r="J81" s="147"/>
      <c r="K81" s="147"/>
      <c r="L81" s="147"/>
      <c r="M81" s="147"/>
      <c r="N81" s="143"/>
      <c r="O81" s="154">
        <v>0</v>
      </c>
      <c r="P81" s="154">
        <v>0</v>
      </c>
      <c r="Q81" s="154">
        <v>0</v>
      </c>
      <c r="R81" s="154">
        <v>0</v>
      </c>
      <c r="S81" s="147">
        <v>0</v>
      </c>
      <c r="T81" s="147">
        <v>0</v>
      </c>
      <c r="U81" s="147">
        <v>0</v>
      </c>
      <c r="W81" s="148"/>
      <c r="X81" s="148"/>
      <c r="Y81" s="148"/>
      <c r="Z81" s="148"/>
      <c r="AA81" s="147"/>
      <c r="AB81" s="147"/>
      <c r="AC81" s="147"/>
      <c r="AD81" s="147"/>
      <c r="AE81" s="147"/>
      <c r="AF81" s="147"/>
      <c r="AG81" s="147"/>
      <c r="AH81" s="147"/>
      <c r="AI81" s="147"/>
      <c r="AJ81" s="147"/>
      <c r="AK81" s="143"/>
      <c r="AL81" s="147"/>
      <c r="AM81" s="147"/>
      <c r="AN81" s="147"/>
      <c r="AO81" s="147"/>
      <c r="AP81" s="147"/>
      <c r="AQ81" s="147"/>
      <c r="AR81" s="147"/>
      <c r="AS81" s="143"/>
    </row>
    <row r="82" spans="1:45">
      <c r="A82" s="137">
        <v>19</v>
      </c>
      <c r="B82" s="153" t="s">
        <v>48</v>
      </c>
      <c r="C82" s="143" t="s">
        <v>26</v>
      </c>
      <c r="D82" s="143"/>
      <c r="E82" s="147"/>
      <c r="F82" s="143"/>
      <c r="G82" s="147"/>
      <c r="H82" s="143"/>
      <c r="I82" s="147"/>
      <c r="J82" s="147"/>
      <c r="K82" s="147"/>
      <c r="L82" s="143"/>
      <c r="M82" s="147"/>
      <c r="N82" s="143"/>
      <c r="O82" s="143">
        <f>O83+O84+O85</f>
        <v>12</v>
      </c>
      <c r="P82" s="146">
        <f t="shared" ref="P82:T82" si="22">P83+P84+P85</f>
        <v>0</v>
      </c>
      <c r="Q82" s="146">
        <f t="shared" si="22"/>
        <v>0</v>
      </c>
      <c r="R82" s="143">
        <f t="shared" si="22"/>
        <v>12</v>
      </c>
      <c r="S82" s="146">
        <f t="shared" si="22"/>
        <v>1270400</v>
      </c>
      <c r="T82" s="146">
        <f t="shared" si="22"/>
        <v>523069.51</v>
      </c>
      <c r="U82" s="147">
        <f>T82/S82*100</f>
        <v>41.173607525188913</v>
      </c>
      <c r="W82" s="148"/>
      <c r="X82" s="148"/>
      <c r="Y82" s="148"/>
      <c r="Z82" s="148"/>
      <c r="AA82" s="147"/>
      <c r="AB82" s="147"/>
      <c r="AC82" s="157"/>
      <c r="AD82" s="156"/>
      <c r="AE82" s="155"/>
      <c r="AF82" s="156"/>
      <c r="AG82" s="155"/>
      <c r="AH82" s="155"/>
      <c r="AI82" s="155"/>
      <c r="AJ82" s="147"/>
      <c r="AK82" s="159"/>
      <c r="AL82" s="156"/>
      <c r="AM82" s="155"/>
      <c r="AN82" s="155"/>
      <c r="AO82" s="155"/>
      <c r="AP82" s="156"/>
      <c r="AQ82" s="155"/>
      <c r="AR82" s="147"/>
      <c r="AS82" s="159"/>
    </row>
    <row r="83" spans="1:45">
      <c r="A83" s="137"/>
      <c r="B83" s="153"/>
      <c r="C83" s="143" t="s">
        <v>27</v>
      </c>
      <c r="D83" s="147"/>
      <c r="E83" s="147"/>
      <c r="F83" s="147"/>
      <c r="G83" s="147"/>
      <c r="H83" s="147"/>
      <c r="I83" s="147"/>
      <c r="J83" s="147"/>
      <c r="K83" s="147"/>
      <c r="L83" s="147"/>
      <c r="M83" s="147"/>
      <c r="N83" s="143"/>
      <c r="O83" s="154">
        <v>0</v>
      </c>
      <c r="P83" s="154">
        <v>0</v>
      </c>
      <c r="Q83" s="154">
        <v>0</v>
      </c>
      <c r="R83" s="154">
        <v>0</v>
      </c>
      <c r="S83" s="147">
        <v>0</v>
      </c>
      <c r="T83" s="147">
        <v>0</v>
      </c>
      <c r="U83" s="147">
        <v>0</v>
      </c>
      <c r="W83" s="148"/>
      <c r="X83" s="148"/>
      <c r="Y83" s="148"/>
      <c r="Z83" s="148"/>
      <c r="AA83" s="147"/>
      <c r="AB83" s="147"/>
      <c r="AC83" s="147"/>
      <c r="AD83" s="147"/>
      <c r="AE83" s="147"/>
      <c r="AF83" s="147"/>
      <c r="AG83" s="147"/>
      <c r="AH83" s="147"/>
      <c r="AI83" s="147"/>
      <c r="AJ83" s="147"/>
      <c r="AK83" s="143"/>
      <c r="AL83" s="147"/>
      <c r="AM83" s="147"/>
      <c r="AN83" s="147"/>
      <c r="AO83" s="147"/>
      <c r="AP83" s="147"/>
      <c r="AQ83" s="147"/>
      <c r="AR83" s="147"/>
      <c r="AS83" s="143"/>
    </row>
    <row r="84" spans="1:45">
      <c r="A84" s="137"/>
      <c r="B84" s="153"/>
      <c r="C84" s="143" t="s">
        <v>28</v>
      </c>
      <c r="D84" s="143"/>
      <c r="E84" s="147"/>
      <c r="F84" s="143"/>
      <c r="G84" s="147"/>
      <c r="H84" s="143"/>
      <c r="I84" s="147"/>
      <c r="J84" s="147"/>
      <c r="K84" s="147"/>
      <c r="L84" s="143"/>
      <c r="M84" s="147"/>
      <c r="N84" s="143"/>
      <c r="O84" s="143">
        <v>12</v>
      </c>
      <c r="P84" s="154">
        <v>0</v>
      </c>
      <c r="Q84" s="154">
        <v>0</v>
      </c>
      <c r="R84" s="143">
        <v>12</v>
      </c>
      <c r="S84" s="147">
        <v>1270400</v>
      </c>
      <c r="T84" s="147">
        <v>523069.51</v>
      </c>
      <c r="U84" s="147">
        <f>T84/S84*100</f>
        <v>41.173607525188913</v>
      </c>
      <c r="W84" s="148"/>
      <c r="X84" s="148"/>
      <c r="Y84" s="148"/>
      <c r="Z84" s="148"/>
      <c r="AA84" s="147"/>
      <c r="AB84" s="147"/>
      <c r="AC84" s="147"/>
      <c r="AD84" s="149"/>
      <c r="AE84" s="147"/>
      <c r="AF84" s="143"/>
      <c r="AG84" s="147"/>
      <c r="AH84" s="147"/>
      <c r="AI84" s="147"/>
      <c r="AJ84" s="147"/>
      <c r="AK84" s="143"/>
      <c r="AL84" s="149"/>
      <c r="AM84" s="147"/>
      <c r="AN84" s="147"/>
      <c r="AO84" s="147"/>
      <c r="AP84" s="149"/>
      <c r="AQ84" s="147"/>
      <c r="AR84" s="147"/>
      <c r="AS84" s="143"/>
    </row>
    <row r="85" spans="1:45">
      <c r="A85" s="137"/>
      <c r="B85" s="153"/>
      <c r="C85" s="143" t="s">
        <v>29</v>
      </c>
      <c r="D85" s="147"/>
      <c r="E85" s="147"/>
      <c r="F85" s="147"/>
      <c r="G85" s="147"/>
      <c r="H85" s="147"/>
      <c r="I85" s="147"/>
      <c r="J85" s="147"/>
      <c r="K85" s="147"/>
      <c r="L85" s="147"/>
      <c r="M85" s="147"/>
      <c r="N85" s="143"/>
      <c r="O85" s="154">
        <v>0</v>
      </c>
      <c r="P85" s="154">
        <v>0</v>
      </c>
      <c r="Q85" s="154">
        <v>0</v>
      </c>
      <c r="R85" s="154">
        <v>0</v>
      </c>
      <c r="S85" s="147">
        <v>0</v>
      </c>
      <c r="T85" s="147">
        <v>0</v>
      </c>
      <c r="U85" s="147">
        <v>0</v>
      </c>
      <c r="W85" s="148"/>
      <c r="X85" s="148"/>
      <c r="Y85" s="148"/>
      <c r="Z85" s="148"/>
      <c r="AA85" s="147"/>
      <c r="AB85" s="147"/>
      <c r="AC85" s="147"/>
      <c r="AD85" s="147"/>
      <c r="AE85" s="147"/>
      <c r="AF85" s="147"/>
      <c r="AG85" s="147"/>
      <c r="AH85" s="147"/>
      <c r="AI85" s="147"/>
      <c r="AJ85" s="147"/>
      <c r="AK85" s="143"/>
      <c r="AL85" s="147"/>
      <c r="AM85" s="147"/>
      <c r="AN85" s="147"/>
      <c r="AO85" s="147"/>
      <c r="AP85" s="147"/>
      <c r="AQ85" s="147"/>
      <c r="AR85" s="147"/>
      <c r="AS85" s="143"/>
    </row>
    <row r="86" spans="1:45" ht="37.9" customHeight="1">
      <c r="AI86" s="166"/>
      <c r="AJ86" s="166"/>
      <c r="AQ86" s="166"/>
      <c r="AR86" s="166"/>
    </row>
    <row r="87" spans="1:45" ht="37.9" customHeight="1">
      <c r="AI87" s="166"/>
      <c r="AJ87" s="166"/>
      <c r="AQ87" s="166"/>
      <c r="AR87" s="166"/>
    </row>
  </sheetData>
  <mergeCells count="79">
    <mergeCell ref="A1:M1"/>
    <mergeCell ref="L2:M2"/>
    <mergeCell ref="A3:A5"/>
    <mergeCell ref="B3:B5"/>
    <mergeCell ref="C3:C5"/>
    <mergeCell ref="D3:K3"/>
    <mergeCell ref="L3:L5"/>
    <mergeCell ref="M3:M5"/>
    <mergeCell ref="AS3:AS5"/>
    <mergeCell ref="D4:E4"/>
    <mergeCell ref="F4:G4"/>
    <mergeCell ref="H4:I4"/>
    <mergeCell ref="J4:K4"/>
    <mergeCell ref="R4:R5"/>
    <mergeCell ref="S4:S5"/>
    <mergeCell ref="T4:T5"/>
    <mergeCell ref="U4:U5"/>
    <mergeCell ref="W4:Y4"/>
    <mergeCell ref="N3:N5"/>
    <mergeCell ref="W3:AC3"/>
    <mergeCell ref="AD3:AJ3"/>
    <mergeCell ref="AK3:AK5"/>
    <mergeCell ref="AL3:AR3"/>
    <mergeCell ref="Z4:Z5"/>
    <mergeCell ref="AM4:AM5"/>
    <mergeCell ref="AN4:AP4"/>
    <mergeCell ref="AQ4:AQ5"/>
    <mergeCell ref="AR4:AR5"/>
    <mergeCell ref="A6:A9"/>
    <mergeCell ref="B6:B9"/>
    <mergeCell ref="AD4:AD5"/>
    <mergeCell ref="AE4:AE5"/>
    <mergeCell ref="AF4:AH4"/>
    <mergeCell ref="AI4:AI5"/>
    <mergeCell ref="AJ4:AJ5"/>
    <mergeCell ref="AL4:AL5"/>
    <mergeCell ref="AA4:AA5"/>
    <mergeCell ref="AB4:AB5"/>
    <mergeCell ref="AC4:AC5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82:A85"/>
    <mergeCell ref="B82:B85"/>
    <mergeCell ref="O3:U3"/>
    <mergeCell ref="O4:Q4"/>
    <mergeCell ref="A70:A73"/>
    <mergeCell ref="B70:B73"/>
    <mergeCell ref="A74:A77"/>
    <mergeCell ref="B74:B77"/>
    <mergeCell ref="A78:A81"/>
    <mergeCell ref="B78:B81"/>
    <mergeCell ref="A58:A61"/>
    <mergeCell ref="B58:B61"/>
    <mergeCell ref="A62:A65"/>
    <mergeCell ref="B62:B65"/>
    <mergeCell ref="A66:A69"/>
    <mergeCell ref="B66:B69"/>
  </mergeCells>
  <printOptions horizontalCentered="1"/>
  <pageMargins left="0.51181102362204722" right="0.51181102362204722" top="0.35433070866141736" bottom="0.15748031496062992" header="0.31496062992125984" footer="0.31496062992125984"/>
  <pageSetup paperSize="9" scale="97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F4E49-5CD2-458C-90B0-433D587A5F82}">
  <dimension ref="A1:K36"/>
  <sheetViews>
    <sheetView workbookViewId="0">
      <selection activeCell="B26" sqref="B26"/>
    </sheetView>
  </sheetViews>
  <sheetFormatPr defaultColWidth="8.85546875" defaultRowHeight="20.25"/>
  <cols>
    <col min="1" max="1" width="8.85546875" style="2"/>
    <col min="2" max="2" width="61.28515625" style="3" bestFit="1" customWidth="1"/>
    <col min="3" max="7" width="8.85546875" style="2"/>
    <col min="8" max="8" width="15.28515625" style="2" customWidth="1"/>
    <col min="9" max="9" width="15.7109375" style="2" bestFit="1" customWidth="1"/>
    <col min="10" max="11" width="16.28515625" style="2" customWidth="1"/>
    <col min="12" max="16384" width="8.85546875" style="2"/>
  </cols>
  <sheetData>
    <row r="1" spans="1:11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>
      <c r="A2" s="168" t="s">
        <v>30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>
      <c r="A3" s="169" t="s">
        <v>1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>
      <c r="A4" s="170" t="s">
        <v>54</v>
      </c>
      <c r="B4" s="170" t="s">
        <v>55</v>
      </c>
      <c r="C4" s="171" t="s">
        <v>56</v>
      </c>
      <c r="D4" s="171"/>
      <c r="E4" s="171" t="s">
        <v>57</v>
      </c>
      <c r="F4" s="171"/>
      <c r="G4" s="171"/>
      <c r="H4" s="172" t="s">
        <v>18</v>
      </c>
      <c r="I4" s="171" t="s">
        <v>58</v>
      </c>
      <c r="J4" s="171" t="s">
        <v>59</v>
      </c>
      <c r="K4" s="173" t="s">
        <v>60</v>
      </c>
    </row>
    <row r="5" spans="1:11">
      <c r="A5" s="170"/>
      <c r="B5" s="170"/>
      <c r="C5" s="171" t="s">
        <v>61</v>
      </c>
      <c r="D5" s="170" t="s">
        <v>62</v>
      </c>
      <c r="E5" s="171" t="s">
        <v>63</v>
      </c>
      <c r="F5" s="170" t="s">
        <v>64</v>
      </c>
      <c r="G5" s="171" t="s">
        <v>65</v>
      </c>
      <c r="H5" s="172"/>
      <c r="I5" s="171"/>
      <c r="J5" s="171"/>
      <c r="K5" s="173"/>
    </row>
    <row r="6" spans="1:11">
      <c r="A6" s="170"/>
      <c r="B6" s="170"/>
      <c r="C6" s="171"/>
      <c r="D6" s="170"/>
      <c r="E6" s="171"/>
      <c r="F6" s="170"/>
      <c r="G6" s="171"/>
      <c r="H6" s="174" t="s">
        <v>68</v>
      </c>
      <c r="I6" s="175" t="s">
        <v>66</v>
      </c>
      <c r="J6" s="175" t="s">
        <v>67</v>
      </c>
      <c r="K6" s="173"/>
    </row>
    <row r="7" spans="1:11" ht="55.15" customHeight="1">
      <c r="A7" s="170"/>
      <c r="B7" s="170"/>
      <c r="C7" s="176"/>
      <c r="D7" s="177"/>
      <c r="E7" s="176"/>
      <c r="F7" s="177"/>
      <c r="G7" s="176"/>
      <c r="H7" s="178" t="s">
        <v>70</v>
      </c>
      <c r="I7" s="175" t="s">
        <v>71</v>
      </c>
      <c r="J7" s="175" t="s">
        <v>69</v>
      </c>
      <c r="K7" s="173"/>
    </row>
    <row r="8" spans="1:11">
      <c r="A8" s="174"/>
      <c r="B8" s="132" t="s">
        <v>72</v>
      </c>
      <c r="C8" s="179"/>
      <c r="D8" s="179"/>
      <c r="E8" s="179"/>
      <c r="F8" s="179"/>
      <c r="G8" s="179"/>
      <c r="H8" s="180">
        <f>H10+H14+H19+H24+H28+H31+H34</f>
        <v>1098900</v>
      </c>
      <c r="I8" s="179"/>
      <c r="J8" s="179"/>
      <c r="K8" s="179"/>
    </row>
    <row r="9" spans="1:11">
      <c r="A9" s="179"/>
      <c r="B9" s="181" t="s">
        <v>74</v>
      </c>
      <c r="C9" s="182"/>
      <c r="D9" s="182"/>
      <c r="E9" s="182"/>
      <c r="F9" s="182"/>
      <c r="G9" s="182"/>
      <c r="H9" s="183"/>
      <c r="I9" s="182"/>
      <c r="J9" s="182"/>
      <c r="K9" s="182"/>
    </row>
    <row r="10" spans="1:11">
      <c r="A10" s="174">
        <v>1</v>
      </c>
      <c r="B10" s="181" t="s">
        <v>75</v>
      </c>
      <c r="C10" s="182">
        <v>1</v>
      </c>
      <c r="D10" s="182" t="s">
        <v>76</v>
      </c>
      <c r="E10" s="182"/>
      <c r="F10" s="182" t="s">
        <v>77</v>
      </c>
      <c r="G10" s="182" t="s">
        <v>78</v>
      </c>
      <c r="H10" s="184">
        <v>10000</v>
      </c>
      <c r="I10" s="182" t="s">
        <v>28</v>
      </c>
      <c r="J10" s="182" t="s">
        <v>79</v>
      </c>
      <c r="K10" s="182"/>
    </row>
    <row r="11" spans="1:11">
      <c r="A11" s="179"/>
      <c r="B11" s="185" t="s">
        <v>80</v>
      </c>
      <c r="C11" s="182"/>
      <c r="D11" s="182"/>
      <c r="E11" s="182"/>
      <c r="F11" s="182"/>
      <c r="G11" s="182"/>
      <c r="H11" s="183"/>
      <c r="I11" s="182"/>
      <c r="J11" s="182"/>
      <c r="K11" s="182"/>
    </row>
    <row r="12" spans="1:11" ht="37.5">
      <c r="A12" s="179"/>
      <c r="B12" s="186" t="s">
        <v>81</v>
      </c>
      <c r="C12" s="182"/>
      <c r="D12" s="182"/>
      <c r="E12" s="182"/>
      <c r="F12" s="182"/>
      <c r="G12" s="182"/>
      <c r="H12" s="183"/>
      <c r="I12" s="182"/>
      <c r="J12" s="182"/>
      <c r="K12" s="182"/>
    </row>
    <row r="13" spans="1:11">
      <c r="A13" s="174"/>
      <c r="B13" s="181" t="s">
        <v>82</v>
      </c>
      <c r="C13" s="182"/>
      <c r="D13" s="182"/>
      <c r="E13" s="182"/>
      <c r="F13" s="182"/>
      <c r="G13" s="182"/>
      <c r="H13" s="183"/>
      <c r="I13" s="182"/>
      <c r="J13" s="182"/>
      <c r="K13" s="182"/>
    </row>
    <row r="14" spans="1:11">
      <c r="A14" s="174">
        <v>2</v>
      </c>
      <c r="B14" s="181" t="s">
        <v>84</v>
      </c>
      <c r="C14" s="182"/>
      <c r="D14" s="182"/>
      <c r="E14" s="182"/>
      <c r="F14" s="182" t="s">
        <v>77</v>
      </c>
      <c r="G14" s="182" t="s">
        <v>78</v>
      </c>
      <c r="H14" s="184">
        <v>355800</v>
      </c>
      <c r="I14" s="182" t="s">
        <v>28</v>
      </c>
      <c r="J14" s="182" t="s">
        <v>79</v>
      </c>
      <c r="K14" s="182"/>
    </row>
    <row r="15" spans="1:11">
      <c r="A15" s="179"/>
      <c r="B15" s="185" t="s">
        <v>83</v>
      </c>
      <c r="C15" s="182"/>
      <c r="D15" s="182"/>
      <c r="E15" s="182"/>
      <c r="F15" s="182"/>
      <c r="G15" s="182"/>
      <c r="H15" s="183">
        <v>342870</v>
      </c>
      <c r="I15" s="182"/>
      <c r="J15" s="182"/>
      <c r="K15" s="182"/>
    </row>
    <row r="16" spans="1:11">
      <c r="A16" s="179"/>
      <c r="B16" s="185" t="s">
        <v>85</v>
      </c>
      <c r="C16" s="182">
        <v>2</v>
      </c>
      <c r="D16" s="182" t="s">
        <v>87</v>
      </c>
      <c r="E16" s="182"/>
      <c r="F16" s="182"/>
      <c r="G16" s="182"/>
      <c r="H16" s="183"/>
      <c r="I16" s="182"/>
      <c r="J16" s="182"/>
      <c r="K16" s="182"/>
    </row>
    <row r="17" spans="1:11">
      <c r="A17" s="179"/>
      <c r="B17" s="185" t="s">
        <v>86</v>
      </c>
      <c r="C17" s="182"/>
      <c r="D17" s="182"/>
      <c r="E17" s="182"/>
      <c r="F17" s="182"/>
      <c r="G17" s="182"/>
      <c r="H17" s="183"/>
      <c r="I17" s="182"/>
      <c r="J17" s="182"/>
      <c r="K17" s="182"/>
    </row>
    <row r="18" spans="1:11">
      <c r="A18" s="179"/>
      <c r="B18" s="185" t="s">
        <v>92</v>
      </c>
      <c r="C18" s="182"/>
      <c r="D18" s="182"/>
      <c r="E18" s="182"/>
      <c r="F18" s="182"/>
      <c r="G18" s="182"/>
      <c r="H18" s="183">
        <v>12930</v>
      </c>
      <c r="I18" s="182"/>
      <c r="J18" s="182"/>
      <c r="K18" s="182"/>
    </row>
    <row r="19" spans="1:11">
      <c r="A19" s="174">
        <v>3</v>
      </c>
      <c r="B19" s="181" t="s">
        <v>88</v>
      </c>
      <c r="C19" s="182"/>
      <c r="D19" s="182"/>
      <c r="E19" s="182"/>
      <c r="F19" s="182" t="s">
        <v>77</v>
      </c>
      <c r="G19" s="182" t="s">
        <v>78</v>
      </c>
      <c r="H19" s="184">
        <v>16100</v>
      </c>
      <c r="I19" s="182" t="s">
        <v>28</v>
      </c>
      <c r="J19" s="182" t="s">
        <v>79</v>
      </c>
      <c r="K19" s="182"/>
    </row>
    <row r="20" spans="1:11">
      <c r="A20" s="179"/>
      <c r="B20" s="185" t="s">
        <v>89</v>
      </c>
      <c r="C20" s="182">
        <v>4</v>
      </c>
      <c r="D20" s="182" t="s">
        <v>87</v>
      </c>
      <c r="E20" s="182"/>
      <c r="F20" s="182"/>
      <c r="G20" s="182"/>
      <c r="H20" s="183">
        <v>11620</v>
      </c>
      <c r="I20" s="182"/>
      <c r="J20" s="182"/>
      <c r="K20" s="182"/>
    </row>
    <row r="21" spans="1:11">
      <c r="A21" s="179"/>
      <c r="B21" s="185" t="s">
        <v>90</v>
      </c>
      <c r="C21" s="182">
        <v>8</v>
      </c>
      <c r="D21" s="182" t="s">
        <v>65</v>
      </c>
      <c r="E21" s="182"/>
      <c r="F21" s="182"/>
      <c r="G21" s="182"/>
      <c r="H21" s="183">
        <v>4480</v>
      </c>
      <c r="I21" s="182"/>
      <c r="J21" s="182"/>
      <c r="K21" s="182"/>
    </row>
    <row r="22" spans="1:11">
      <c r="A22" s="179"/>
      <c r="B22" s="185"/>
      <c r="C22" s="187" t="s">
        <v>91</v>
      </c>
      <c r="D22" s="187"/>
      <c r="E22" s="182"/>
      <c r="F22" s="182"/>
      <c r="G22" s="182"/>
      <c r="H22" s="183"/>
      <c r="I22" s="182"/>
      <c r="J22" s="182"/>
      <c r="K22" s="182"/>
    </row>
    <row r="23" spans="1:11">
      <c r="A23" s="174"/>
      <c r="B23" s="181" t="s">
        <v>93</v>
      </c>
      <c r="C23" s="182"/>
      <c r="D23" s="182"/>
      <c r="E23" s="182"/>
      <c r="F23" s="182"/>
      <c r="G23" s="182"/>
      <c r="H23" s="183"/>
      <c r="I23" s="182"/>
      <c r="J23" s="182"/>
      <c r="K23" s="182"/>
    </row>
    <row r="24" spans="1:11" ht="37.5">
      <c r="A24" s="174">
        <v>4</v>
      </c>
      <c r="B24" s="188" t="s">
        <v>94</v>
      </c>
      <c r="C24" s="182"/>
      <c r="D24" s="182"/>
      <c r="E24" s="182"/>
      <c r="F24" s="179" t="s">
        <v>77</v>
      </c>
      <c r="G24" s="179" t="s">
        <v>78</v>
      </c>
      <c r="H24" s="180">
        <v>32300</v>
      </c>
      <c r="I24" s="179" t="s">
        <v>28</v>
      </c>
      <c r="J24" s="179" t="s">
        <v>79</v>
      </c>
      <c r="K24" s="182"/>
    </row>
    <row r="25" spans="1:11">
      <c r="A25" s="179"/>
      <c r="B25" s="185" t="s">
        <v>95</v>
      </c>
      <c r="C25" s="182"/>
      <c r="D25" s="182"/>
      <c r="E25" s="182"/>
      <c r="F25" s="182"/>
      <c r="G25" s="182"/>
      <c r="H25" s="183"/>
      <c r="I25" s="182"/>
      <c r="J25" s="182"/>
      <c r="K25" s="182"/>
    </row>
    <row r="26" spans="1:11">
      <c r="A26" s="179"/>
      <c r="B26" s="185" t="s">
        <v>96</v>
      </c>
      <c r="C26" s="182">
        <v>2</v>
      </c>
      <c r="D26" s="182" t="s">
        <v>87</v>
      </c>
      <c r="E26" s="182"/>
      <c r="F26" s="182"/>
      <c r="G26" s="182"/>
      <c r="H26" s="183"/>
      <c r="I26" s="182"/>
      <c r="J26" s="182"/>
      <c r="K26" s="182"/>
    </row>
    <row r="27" spans="1:11">
      <c r="A27" s="179"/>
      <c r="B27" s="185" t="s">
        <v>97</v>
      </c>
      <c r="C27" s="182">
        <v>8</v>
      </c>
      <c r="D27" s="182" t="s">
        <v>87</v>
      </c>
      <c r="E27" s="182"/>
      <c r="F27" s="182"/>
      <c r="G27" s="182"/>
      <c r="H27" s="183"/>
      <c r="I27" s="182"/>
      <c r="J27" s="182"/>
      <c r="K27" s="182"/>
    </row>
    <row r="28" spans="1:11">
      <c r="A28" s="174">
        <v>5</v>
      </c>
      <c r="B28" s="181" t="s">
        <v>98</v>
      </c>
      <c r="C28" s="182"/>
      <c r="D28" s="182"/>
      <c r="E28" s="182"/>
      <c r="F28" s="182" t="s">
        <v>77</v>
      </c>
      <c r="G28" s="182" t="s">
        <v>78</v>
      </c>
      <c r="H28" s="184">
        <v>0</v>
      </c>
      <c r="I28" s="182" t="s">
        <v>28</v>
      </c>
      <c r="J28" s="182" t="s">
        <v>79</v>
      </c>
      <c r="K28" s="182"/>
    </row>
    <row r="29" spans="1:11">
      <c r="A29" s="179"/>
      <c r="B29" s="185" t="s">
        <v>99</v>
      </c>
      <c r="C29" s="182"/>
      <c r="D29" s="182"/>
      <c r="E29" s="182"/>
      <c r="F29" s="182"/>
      <c r="G29" s="182"/>
      <c r="H29" s="183"/>
      <c r="I29" s="182"/>
      <c r="J29" s="182"/>
      <c r="K29" s="182"/>
    </row>
    <row r="30" spans="1:11">
      <c r="A30" s="174"/>
      <c r="B30" s="181" t="s">
        <v>100</v>
      </c>
      <c r="C30" s="182"/>
      <c r="D30" s="182"/>
      <c r="E30" s="182"/>
      <c r="F30" s="182"/>
      <c r="G30" s="182"/>
      <c r="H30" s="183"/>
      <c r="I30" s="182"/>
      <c r="J30" s="182"/>
      <c r="K30" s="182"/>
    </row>
    <row r="31" spans="1:11">
      <c r="A31" s="174">
        <v>6</v>
      </c>
      <c r="B31" s="181" t="s">
        <v>101</v>
      </c>
      <c r="C31" s="182"/>
      <c r="D31" s="182"/>
      <c r="E31" s="182"/>
      <c r="F31" s="182" t="s">
        <v>77</v>
      </c>
      <c r="G31" s="182" t="s">
        <v>78</v>
      </c>
      <c r="H31" s="184">
        <v>425200</v>
      </c>
      <c r="I31" s="182" t="s">
        <v>28</v>
      </c>
      <c r="J31" s="182" t="s">
        <v>79</v>
      </c>
      <c r="K31" s="182"/>
    </row>
    <row r="32" spans="1:11">
      <c r="A32" s="179"/>
      <c r="B32" s="185" t="s">
        <v>102</v>
      </c>
      <c r="C32" s="182"/>
      <c r="D32" s="182"/>
      <c r="E32" s="182"/>
      <c r="F32" s="182"/>
      <c r="G32" s="182"/>
      <c r="H32" s="183"/>
      <c r="I32" s="182"/>
      <c r="J32" s="182"/>
      <c r="K32" s="182"/>
    </row>
    <row r="33" spans="1:11">
      <c r="A33" s="174"/>
      <c r="B33" s="181" t="s">
        <v>103</v>
      </c>
      <c r="C33" s="182"/>
      <c r="D33" s="182"/>
      <c r="E33" s="182"/>
      <c r="F33" s="182"/>
      <c r="G33" s="182"/>
      <c r="H33" s="183"/>
      <c r="I33" s="182"/>
      <c r="J33" s="182"/>
      <c r="K33" s="182"/>
    </row>
    <row r="34" spans="1:11">
      <c r="A34" s="174">
        <v>7</v>
      </c>
      <c r="B34" s="181" t="s">
        <v>104</v>
      </c>
      <c r="C34" s="182"/>
      <c r="D34" s="182"/>
      <c r="E34" s="182"/>
      <c r="F34" s="182" t="s">
        <v>77</v>
      </c>
      <c r="G34" s="182" t="s">
        <v>78</v>
      </c>
      <c r="H34" s="184">
        <v>259500</v>
      </c>
      <c r="I34" s="182" t="s">
        <v>107</v>
      </c>
      <c r="J34" s="182" t="s">
        <v>79</v>
      </c>
      <c r="K34" s="182"/>
    </row>
    <row r="35" spans="1:11">
      <c r="A35" s="179"/>
      <c r="B35" s="185" t="s">
        <v>105</v>
      </c>
      <c r="C35" s="182">
        <v>8</v>
      </c>
      <c r="D35" s="182" t="s">
        <v>65</v>
      </c>
      <c r="E35" s="182"/>
      <c r="F35" s="182"/>
      <c r="G35" s="182"/>
      <c r="H35" s="183"/>
      <c r="I35" s="182"/>
      <c r="J35" s="182"/>
      <c r="K35" s="182"/>
    </row>
    <row r="36" spans="1:11">
      <c r="A36" s="179"/>
      <c r="B36" s="185" t="s">
        <v>106</v>
      </c>
      <c r="C36" s="182">
        <v>8</v>
      </c>
      <c r="D36" s="182" t="s">
        <v>65</v>
      </c>
      <c r="E36" s="182"/>
      <c r="F36" s="182"/>
      <c r="G36" s="182"/>
      <c r="H36" s="183"/>
      <c r="I36" s="182"/>
      <c r="J36" s="182"/>
      <c r="K36" s="182"/>
    </row>
  </sheetData>
  <mergeCells count="17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J4:J5"/>
    <mergeCell ref="E5:E7"/>
    <mergeCell ref="F5:F7"/>
    <mergeCell ref="G5:G7"/>
    <mergeCell ref="C22:D22"/>
    <mergeCell ref="H4:H5"/>
    <mergeCell ref="I4:I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26D0F-2C51-49F4-B97A-B997CF8A484F}">
  <dimension ref="A1:K124"/>
  <sheetViews>
    <sheetView workbookViewId="0">
      <selection activeCell="B4" sqref="B4:B7"/>
    </sheetView>
  </sheetViews>
  <sheetFormatPr defaultColWidth="8.85546875" defaultRowHeight="20.25"/>
  <cols>
    <col min="1" max="1" width="8.85546875" style="4"/>
    <col min="2" max="2" width="51.140625" style="1" bestFit="1" customWidth="1"/>
    <col min="3" max="5" width="8.85546875" style="1"/>
    <col min="6" max="7" width="11.140625" style="1" bestFit="1" customWidth="1"/>
    <col min="8" max="8" width="19.140625" style="1" customWidth="1"/>
    <col min="9" max="9" width="15.7109375" style="1" bestFit="1" customWidth="1"/>
    <col min="10" max="10" width="20" style="1" bestFit="1" customWidth="1"/>
    <col min="11" max="11" width="18" style="1" customWidth="1"/>
    <col min="12" max="16384" width="8.85546875" style="1"/>
  </cols>
  <sheetData>
    <row r="1" spans="1:11" s="2" customFormat="1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 s="2" customFormat="1">
      <c r="A2" s="168" t="s">
        <v>31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s="2" customFormat="1">
      <c r="A3" s="169" t="s">
        <v>1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s="2" customFormat="1">
      <c r="A4" s="170" t="s">
        <v>54</v>
      </c>
      <c r="B4" s="170" t="s">
        <v>55</v>
      </c>
      <c r="C4" s="171" t="s">
        <v>56</v>
      </c>
      <c r="D4" s="171"/>
      <c r="E4" s="171" t="s">
        <v>57</v>
      </c>
      <c r="F4" s="171"/>
      <c r="G4" s="171"/>
      <c r="H4" s="172" t="s">
        <v>18</v>
      </c>
      <c r="I4" s="189" t="s">
        <v>108</v>
      </c>
      <c r="J4" s="189" t="s">
        <v>109</v>
      </c>
      <c r="K4" s="173" t="s">
        <v>60</v>
      </c>
    </row>
    <row r="5" spans="1:11" s="2" customFormat="1">
      <c r="A5" s="170"/>
      <c r="B5" s="170"/>
      <c r="C5" s="171" t="s">
        <v>61</v>
      </c>
      <c r="D5" s="170" t="s">
        <v>62</v>
      </c>
      <c r="E5" s="171" t="s">
        <v>63</v>
      </c>
      <c r="F5" s="170" t="s">
        <v>64</v>
      </c>
      <c r="G5" s="171" t="s">
        <v>65</v>
      </c>
      <c r="H5" s="172"/>
      <c r="I5" s="190"/>
      <c r="J5" s="190"/>
      <c r="K5" s="173"/>
    </row>
    <row r="6" spans="1:11" s="2" customFormat="1">
      <c r="A6" s="170"/>
      <c r="B6" s="170"/>
      <c r="C6" s="171"/>
      <c r="D6" s="170"/>
      <c r="E6" s="171"/>
      <c r="F6" s="170"/>
      <c r="G6" s="171"/>
      <c r="H6" s="174" t="s">
        <v>68</v>
      </c>
      <c r="I6" s="191"/>
      <c r="J6" s="191"/>
      <c r="K6" s="173"/>
    </row>
    <row r="7" spans="1:11" s="2" customFormat="1">
      <c r="A7" s="170"/>
      <c r="B7" s="170"/>
      <c r="C7" s="176"/>
      <c r="D7" s="177"/>
      <c r="E7" s="176"/>
      <c r="F7" s="177"/>
      <c r="G7" s="176"/>
      <c r="H7" s="178" t="s">
        <v>70</v>
      </c>
      <c r="I7" s="175" t="s">
        <v>71</v>
      </c>
      <c r="J7" s="175" t="s">
        <v>69</v>
      </c>
      <c r="K7" s="173"/>
    </row>
    <row r="8" spans="1:11" s="2" customFormat="1">
      <c r="A8" s="174"/>
      <c r="B8" s="132" t="s">
        <v>72</v>
      </c>
      <c r="C8" s="179"/>
      <c r="D8" s="179"/>
      <c r="E8" s="179"/>
      <c r="F8" s="179"/>
      <c r="G8" s="179"/>
      <c r="H8" s="180">
        <f>H10</f>
        <v>13186300</v>
      </c>
      <c r="I8" s="179"/>
      <c r="J8" s="179"/>
      <c r="K8" s="179"/>
    </row>
    <row r="9" spans="1:11" s="5" customFormat="1" ht="37.5">
      <c r="A9" s="179"/>
      <c r="B9" s="192" t="s">
        <v>110</v>
      </c>
      <c r="C9" s="193"/>
      <c r="D9" s="193"/>
      <c r="E9" s="193"/>
      <c r="F9" s="193"/>
      <c r="G9" s="193"/>
      <c r="H9" s="193"/>
      <c r="I9" s="193"/>
      <c r="J9" s="193"/>
      <c r="K9" s="193"/>
    </row>
    <row r="10" spans="1:11" s="5" customFormat="1">
      <c r="A10" s="179"/>
      <c r="B10" s="192" t="s">
        <v>111</v>
      </c>
      <c r="C10" s="193"/>
      <c r="D10" s="193"/>
      <c r="E10" s="193"/>
      <c r="F10" s="193"/>
      <c r="G10" s="193"/>
      <c r="H10" s="194">
        <f>SUM(H11:H37)</f>
        <v>13186300</v>
      </c>
      <c r="I10" s="193"/>
      <c r="J10" s="193"/>
      <c r="K10" s="193"/>
    </row>
    <row r="11" spans="1:11" s="5" customFormat="1">
      <c r="A11" s="179">
        <v>1</v>
      </c>
      <c r="B11" s="193" t="s">
        <v>112</v>
      </c>
      <c r="C11" s="193">
        <v>49467</v>
      </c>
      <c r="D11" s="193" t="s">
        <v>113</v>
      </c>
      <c r="E11" s="193"/>
      <c r="F11" s="193" t="s">
        <v>114</v>
      </c>
      <c r="G11" s="193" t="s">
        <v>115</v>
      </c>
      <c r="H11" s="194">
        <v>280400</v>
      </c>
      <c r="I11" s="193" t="s">
        <v>28</v>
      </c>
      <c r="J11" s="193" t="s">
        <v>116</v>
      </c>
      <c r="K11" s="193"/>
    </row>
    <row r="12" spans="1:11" s="5" customFormat="1">
      <c r="A12" s="179">
        <v>2</v>
      </c>
      <c r="B12" s="193" t="s">
        <v>117</v>
      </c>
      <c r="C12" s="193">
        <v>41.45</v>
      </c>
      <c r="D12" s="193" t="s">
        <v>118</v>
      </c>
      <c r="E12" s="193"/>
      <c r="F12" s="193" t="s">
        <v>119</v>
      </c>
      <c r="G12" s="193" t="s">
        <v>115</v>
      </c>
      <c r="H12" s="194">
        <v>292800</v>
      </c>
      <c r="I12" s="193" t="s">
        <v>28</v>
      </c>
      <c r="J12" s="193" t="s">
        <v>116</v>
      </c>
      <c r="K12" s="193"/>
    </row>
    <row r="13" spans="1:11" s="5" customFormat="1">
      <c r="A13" s="179">
        <v>3</v>
      </c>
      <c r="B13" s="193" t="s">
        <v>120</v>
      </c>
      <c r="C13" s="193">
        <v>1163</v>
      </c>
      <c r="D13" s="193" t="s">
        <v>113</v>
      </c>
      <c r="E13" s="193"/>
      <c r="F13" s="193" t="s">
        <v>119</v>
      </c>
      <c r="G13" s="193" t="s">
        <v>115</v>
      </c>
      <c r="H13" s="194">
        <v>2467200</v>
      </c>
      <c r="I13" s="193" t="s">
        <v>28</v>
      </c>
      <c r="J13" s="193" t="s">
        <v>116</v>
      </c>
      <c r="K13" s="193"/>
    </row>
    <row r="14" spans="1:11" s="5" customFormat="1">
      <c r="A14" s="179">
        <v>4</v>
      </c>
      <c r="B14" s="193" t="s">
        <v>121</v>
      </c>
      <c r="C14" s="193">
        <v>3.5</v>
      </c>
      <c r="D14" s="193" t="s">
        <v>118</v>
      </c>
      <c r="E14" s="193"/>
      <c r="F14" s="193" t="s">
        <v>122</v>
      </c>
      <c r="G14" s="193" t="s">
        <v>122</v>
      </c>
      <c r="H14" s="194">
        <v>24300</v>
      </c>
      <c r="I14" s="193" t="s">
        <v>28</v>
      </c>
      <c r="J14" s="193" t="s">
        <v>116</v>
      </c>
      <c r="K14" s="193"/>
    </row>
    <row r="15" spans="1:11" s="5" customFormat="1">
      <c r="A15" s="179">
        <v>5</v>
      </c>
      <c r="B15" s="193" t="s">
        <v>123</v>
      </c>
      <c r="C15" s="193">
        <v>12.15</v>
      </c>
      <c r="D15" s="193" t="s">
        <v>118</v>
      </c>
      <c r="E15" s="193"/>
      <c r="F15" s="193" t="s">
        <v>122</v>
      </c>
      <c r="G15" s="193" t="s">
        <v>122</v>
      </c>
      <c r="H15" s="194">
        <v>171000</v>
      </c>
      <c r="I15" s="193" t="s">
        <v>28</v>
      </c>
      <c r="J15" s="193" t="s">
        <v>116</v>
      </c>
      <c r="K15" s="193"/>
    </row>
    <row r="16" spans="1:11" s="5" customFormat="1">
      <c r="A16" s="179">
        <v>6</v>
      </c>
      <c r="B16" s="193" t="s">
        <v>124</v>
      </c>
      <c r="C16" s="193">
        <v>45</v>
      </c>
      <c r="D16" s="193" t="s">
        <v>113</v>
      </c>
      <c r="E16" s="193"/>
      <c r="F16" s="193" t="s">
        <v>122</v>
      </c>
      <c r="G16" s="193" t="s">
        <v>122</v>
      </c>
      <c r="H16" s="194">
        <v>95300</v>
      </c>
      <c r="I16" s="193" t="s">
        <v>28</v>
      </c>
      <c r="J16" s="193" t="s">
        <v>125</v>
      </c>
      <c r="K16" s="193"/>
    </row>
    <row r="17" spans="1:11" s="5" customFormat="1">
      <c r="A17" s="179">
        <v>7</v>
      </c>
      <c r="B17" s="193" t="s">
        <v>126</v>
      </c>
      <c r="C17" s="193">
        <v>21</v>
      </c>
      <c r="D17" s="193" t="s">
        <v>113</v>
      </c>
      <c r="E17" s="193"/>
      <c r="F17" s="193" t="s">
        <v>114</v>
      </c>
      <c r="G17" s="193" t="s">
        <v>115</v>
      </c>
      <c r="H17" s="194">
        <v>43900</v>
      </c>
      <c r="I17" s="193" t="s">
        <v>28</v>
      </c>
      <c r="J17" s="193" t="s">
        <v>125</v>
      </c>
      <c r="K17" s="193"/>
    </row>
    <row r="18" spans="1:11" s="5" customFormat="1">
      <c r="A18" s="179">
        <v>8</v>
      </c>
      <c r="B18" s="193" t="s">
        <v>127</v>
      </c>
      <c r="C18" s="193">
        <v>126</v>
      </c>
      <c r="D18" s="193" t="s">
        <v>113</v>
      </c>
      <c r="E18" s="193"/>
      <c r="F18" s="193" t="s">
        <v>128</v>
      </c>
      <c r="G18" s="193" t="s">
        <v>129</v>
      </c>
      <c r="H18" s="194">
        <v>267300</v>
      </c>
      <c r="I18" s="193" t="s">
        <v>28</v>
      </c>
      <c r="J18" s="193" t="s">
        <v>130</v>
      </c>
      <c r="K18" s="193"/>
    </row>
    <row r="19" spans="1:11" s="5" customFormat="1">
      <c r="A19" s="179">
        <v>9</v>
      </c>
      <c r="B19" s="193" t="s">
        <v>131</v>
      </c>
      <c r="C19" s="193">
        <v>1971</v>
      </c>
      <c r="D19" s="193" t="s">
        <v>113</v>
      </c>
      <c r="E19" s="193"/>
      <c r="F19" s="193" t="s">
        <v>132</v>
      </c>
      <c r="G19" s="193" t="s">
        <v>129</v>
      </c>
      <c r="H19" s="194">
        <v>4177500</v>
      </c>
      <c r="I19" s="193" t="s">
        <v>28</v>
      </c>
      <c r="J19" s="193" t="s">
        <v>130</v>
      </c>
      <c r="K19" s="193"/>
    </row>
    <row r="20" spans="1:11" s="5" customFormat="1">
      <c r="A20" s="179">
        <v>10</v>
      </c>
      <c r="B20" s="193" t="s">
        <v>133</v>
      </c>
      <c r="C20" s="193">
        <v>442</v>
      </c>
      <c r="D20" s="193" t="s">
        <v>113</v>
      </c>
      <c r="E20" s="193"/>
      <c r="F20" s="193" t="s">
        <v>134</v>
      </c>
      <c r="G20" s="193" t="s">
        <v>134</v>
      </c>
      <c r="H20" s="194">
        <v>934600</v>
      </c>
      <c r="I20" s="193" t="s">
        <v>28</v>
      </c>
      <c r="J20" s="193" t="s">
        <v>130</v>
      </c>
      <c r="K20" s="193"/>
    </row>
    <row r="21" spans="1:11" s="5" customFormat="1">
      <c r="A21" s="179">
        <v>11</v>
      </c>
      <c r="B21" s="193" t="s">
        <v>135</v>
      </c>
      <c r="C21" s="193">
        <v>186</v>
      </c>
      <c r="D21" s="193" t="s">
        <v>113</v>
      </c>
      <c r="E21" s="193"/>
      <c r="F21" s="193" t="s">
        <v>136</v>
      </c>
      <c r="G21" s="193" t="s">
        <v>134</v>
      </c>
      <c r="H21" s="194">
        <v>394600</v>
      </c>
      <c r="I21" s="193" t="s">
        <v>28</v>
      </c>
      <c r="J21" s="193" t="s">
        <v>130</v>
      </c>
      <c r="K21" s="193"/>
    </row>
    <row r="22" spans="1:11" s="5" customFormat="1">
      <c r="A22" s="179">
        <v>12</v>
      </c>
      <c r="B22" s="193" t="s">
        <v>137</v>
      </c>
      <c r="C22" s="193">
        <v>7.5</v>
      </c>
      <c r="D22" s="193" t="s">
        <v>118</v>
      </c>
      <c r="E22" s="193"/>
      <c r="F22" s="193" t="s">
        <v>134</v>
      </c>
      <c r="G22" s="193" t="s">
        <v>134</v>
      </c>
      <c r="H22" s="194">
        <v>105600</v>
      </c>
      <c r="I22" s="193" t="s">
        <v>28</v>
      </c>
      <c r="J22" s="193" t="s">
        <v>130</v>
      </c>
      <c r="K22" s="193"/>
    </row>
    <row r="23" spans="1:11" s="5" customFormat="1">
      <c r="A23" s="179">
        <v>13</v>
      </c>
      <c r="B23" s="193" t="s">
        <v>138</v>
      </c>
      <c r="C23" s="193">
        <v>8.39</v>
      </c>
      <c r="D23" s="193" t="s">
        <v>118</v>
      </c>
      <c r="E23" s="193"/>
      <c r="F23" s="193" t="s">
        <v>134</v>
      </c>
      <c r="G23" s="193" t="s">
        <v>134</v>
      </c>
      <c r="H23" s="194">
        <v>58900</v>
      </c>
      <c r="I23" s="193" t="s">
        <v>28</v>
      </c>
      <c r="J23" s="193" t="s">
        <v>116</v>
      </c>
      <c r="K23" s="193"/>
    </row>
    <row r="24" spans="1:11" s="5" customFormat="1">
      <c r="A24" s="179">
        <v>14</v>
      </c>
      <c r="B24" s="193" t="s">
        <v>139</v>
      </c>
      <c r="C24" s="193">
        <v>34.270000000000003</v>
      </c>
      <c r="D24" s="193" t="s">
        <v>118</v>
      </c>
      <c r="E24" s="193"/>
      <c r="F24" s="193" t="s">
        <v>132</v>
      </c>
      <c r="G24" s="193" t="s">
        <v>129</v>
      </c>
      <c r="H24" s="194">
        <v>483200</v>
      </c>
      <c r="I24" s="193" t="s">
        <v>28</v>
      </c>
      <c r="J24" s="193" t="s">
        <v>116</v>
      </c>
      <c r="K24" s="193"/>
    </row>
    <row r="25" spans="1:11" s="5" customFormat="1">
      <c r="A25" s="179">
        <v>15</v>
      </c>
      <c r="B25" s="193" t="s">
        <v>140</v>
      </c>
      <c r="C25" s="193">
        <v>11.18</v>
      </c>
      <c r="D25" s="193" t="s">
        <v>118</v>
      </c>
      <c r="E25" s="193"/>
      <c r="F25" s="193" t="s">
        <v>141</v>
      </c>
      <c r="G25" s="193" t="s">
        <v>129</v>
      </c>
      <c r="H25" s="194">
        <v>78500</v>
      </c>
      <c r="I25" s="193" t="s">
        <v>28</v>
      </c>
      <c r="J25" s="193" t="s">
        <v>116</v>
      </c>
      <c r="K25" s="193"/>
    </row>
    <row r="26" spans="1:11" s="5" customFormat="1">
      <c r="A26" s="179">
        <v>16</v>
      </c>
      <c r="B26" s="193" t="s">
        <v>142</v>
      </c>
      <c r="C26" s="193">
        <v>14.33</v>
      </c>
      <c r="D26" s="193" t="s">
        <v>118</v>
      </c>
      <c r="E26" s="193"/>
      <c r="F26" s="193" t="s">
        <v>136</v>
      </c>
      <c r="G26" s="193" t="s">
        <v>134</v>
      </c>
      <c r="H26" s="194">
        <v>100900</v>
      </c>
      <c r="I26" s="193" t="s">
        <v>28</v>
      </c>
      <c r="J26" s="193" t="s">
        <v>116</v>
      </c>
      <c r="K26" s="193"/>
    </row>
    <row r="27" spans="1:11" s="5" customFormat="1">
      <c r="A27" s="179">
        <v>17</v>
      </c>
      <c r="B27" s="193" t="s">
        <v>143</v>
      </c>
      <c r="C27" s="193">
        <v>12.61</v>
      </c>
      <c r="D27" s="193" t="s">
        <v>118</v>
      </c>
      <c r="E27" s="193"/>
      <c r="F27" s="193" t="s">
        <v>128</v>
      </c>
      <c r="G27" s="193" t="s">
        <v>129</v>
      </c>
      <c r="H27" s="194">
        <v>177600</v>
      </c>
      <c r="I27" s="193" t="s">
        <v>28</v>
      </c>
      <c r="J27" s="193" t="s">
        <v>116</v>
      </c>
      <c r="K27" s="193"/>
    </row>
    <row r="28" spans="1:11" s="5" customFormat="1">
      <c r="A28" s="179">
        <v>18</v>
      </c>
      <c r="B28" s="193" t="s">
        <v>144</v>
      </c>
      <c r="C28" s="193">
        <v>8.82</v>
      </c>
      <c r="D28" s="193" t="s">
        <v>118</v>
      </c>
      <c r="E28" s="193"/>
      <c r="F28" s="193" t="s">
        <v>128</v>
      </c>
      <c r="G28" s="193" t="s">
        <v>129</v>
      </c>
      <c r="H28" s="194">
        <v>61700</v>
      </c>
      <c r="I28" s="193" t="s">
        <v>28</v>
      </c>
      <c r="J28" s="193" t="s">
        <v>116</v>
      </c>
      <c r="K28" s="193"/>
    </row>
    <row r="29" spans="1:11" s="5" customFormat="1">
      <c r="A29" s="179">
        <v>19</v>
      </c>
      <c r="B29" s="193" t="s">
        <v>145</v>
      </c>
      <c r="C29" s="193">
        <v>15</v>
      </c>
      <c r="D29" s="193" t="s">
        <v>113</v>
      </c>
      <c r="E29" s="193"/>
      <c r="F29" s="193" t="s">
        <v>141</v>
      </c>
      <c r="G29" s="193" t="s">
        <v>129</v>
      </c>
      <c r="H29" s="194">
        <v>31800</v>
      </c>
      <c r="I29" s="193" t="s">
        <v>28</v>
      </c>
      <c r="J29" s="193" t="s">
        <v>116</v>
      </c>
      <c r="K29" s="193"/>
    </row>
    <row r="30" spans="1:11" s="5" customFormat="1">
      <c r="A30" s="179">
        <v>20</v>
      </c>
      <c r="B30" s="193" t="s">
        <v>146</v>
      </c>
      <c r="C30" s="193">
        <v>3.9470000000000001</v>
      </c>
      <c r="D30" s="193" t="s">
        <v>118</v>
      </c>
      <c r="E30" s="193"/>
      <c r="F30" s="193" t="s">
        <v>147</v>
      </c>
      <c r="G30" s="193" t="s">
        <v>148</v>
      </c>
      <c r="H30" s="194">
        <v>29800</v>
      </c>
      <c r="I30" s="193" t="s">
        <v>28</v>
      </c>
      <c r="J30" s="193" t="s">
        <v>116</v>
      </c>
      <c r="K30" s="193"/>
    </row>
    <row r="31" spans="1:11" s="5" customFormat="1">
      <c r="A31" s="179">
        <v>21</v>
      </c>
      <c r="B31" s="193" t="s">
        <v>149</v>
      </c>
      <c r="C31" s="193">
        <v>41.24</v>
      </c>
      <c r="D31" s="193" t="s">
        <v>118</v>
      </c>
      <c r="E31" s="193"/>
      <c r="F31" s="193" t="s">
        <v>114</v>
      </c>
      <c r="G31" s="193" t="s">
        <v>115</v>
      </c>
      <c r="H31" s="194">
        <v>290600</v>
      </c>
      <c r="I31" s="193" t="s">
        <v>28</v>
      </c>
      <c r="J31" s="193" t="s">
        <v>116</v>
      </c>
      <c r="K31" s="193"/>
    </row>
    <row r="32" spans="1:11" s="5" customFormat="1">
      <c r="A32" s="179">
        <v>22</v>
      </c>
      <c r="B32" s="193" t="s">
        <v>150</v>
      </c>
      <c r="C32" s="193">
        <v>2.1800000000000002</v>
      </c>
      <c r="D32" s="193" t="s">
        <v>118</v>
      </c>
      <c r="E32" s="193"/>
      <c r="F32" s="193" t="s">
        <v>147</v>
      </c>
      <c r="G32" s="193" t="s">
        <v>148</v>
      </c>
      <c r="H32" s="194">
        <v>30700</v>
      </c>
      <c r="I32" s="193" t="s">
        <v>28</v>
      </c>
      <c r="J32" s="193" t="s">
        <v>116</v>
      </c>
      <c r="K32" s="193"/>
    </row>
    <row r="33" spans="1:11" s="5" customFormat="1">
      <c r="A33" s="179">
        <v>23</v>
      </c>
      <c r="B33" s="193" t="s">
        <v>151</v>
      </c>
      <c r="C33" s="193">
        <v>13.802</v>
      </c>
      <c r="D33" s="193" t="s">
        <v>118</v>
      </c>
      <c r="E33" s="193"/>
      <c r="F33" s="193" t="s">
        <v>152</v>
      </c>
      <c r="G33" s="193" t="s">
        <v>148</v>
      </c>
      <c r="H33" s="194">
        <v>97500</v>
      </c>
      <c r="I33" s="193" t="s">
        <v>28</v>
      </c>
      <c r="J33" s="193" t="s">
        <v>116</v>
      </c>
      <c r="K33" s="193"/>
    </row>
    <row r="34" spans="1:11" s="5" customFormat="1">
      <c r="A34" s="179">
        <v>24</v>
      </c>
      <c r="B34" s="193" t="s">
        <v>153</v>
      </c>
      <c r="C34" s="193">
        <v>22</v>
      </c>
      <c r="D34" s="193" t="s">
        <v>113</v>
      </c>
      <c r="E34" s="193"/>
      <c r="F34" s="193" t="s">
        <v>114</v>
      </c>
      <c r="G34" s="193" t="s">
        <v>115</v>
      </c>
      <c r="H34" s="194">
        <v>46600</v>
      </c>
      <c r="I34" s="193" t="s">
        <v>28</v>
      </c>
      <c r="J34" s="193" t="s">
        <v>116</v>
      </c>
      <c r="K34" s="193"/>
    </row>
    <row r="35" spans="1:11" s="5" customFormat="1">
      <c r="A35" s="179">
        <v>25</v>
      </c>
      <c r="B35" s="193" t="s">
        <v>154</v>
      </c>
      <c r="C35" s="193">
        <v>590</v>
      </c>
      <c r="D35" s="193" t="s">
        <v>113</v>
      </c>
      <c r="E35" s="193"/>
      <c r="F35" s="193" t="s">
        <v>147</v>
      </c>
      <c r="G35" s="193" t="s">
        <v>148</v>
      </c>
      <c r="H35" s="194">
        <v>1251700</v>
      </c>
      <c r="I35" s="193" t="s">
        <v>28</v>
      </c>
      <c r="J35" s="193" t="s">
        <v>116</v>
      </c>
      <c r="K35" s="193"/>
    </row>
    <row r="36" spans="1:11" s="5" customFormat="1">
      <c r="A36" s="179">
        <v>26</v>
      </c>
      <c r="B36" s="193" t="s">
        <v>155</v>
      </c>
      <c r="C36" s="193">
        <v>42</v>
      </c>
      <c r="D36" s="193" t="s">
        <v>113</v>
      </c>
      <c r="E36" s="193"/>
      <c r="F36" s="193" t="s">
        <v>147</v>
      </c>
      <c r="G36" s="193" t="s">
        <v>148</v>
      </c>
      <c r="H36" s="194">
        <v>89100</v>
      </c>
      <c r="I36" s="193" t="s">
        <v>28</v>
      </c>
      <c r="J36" s="193" t="s">
        <v>116</v>
      </c>
      <c r="K36" s="193"/>
    </row>
    <row r="37" spans="1:11" s="5" customFormat="1">
      <c r="A37" s="179">
        <v>27</v>
      </c>
      <c r="B37" s="193" t="s">
        <v>156</v>
      </c>
      <c r="C37" s="193">
        <v>520</v>
      </c>
      <c r="D37" s="193" t="s">
        <v>113</v>
      </c>
      <c r="E37" s="193"/>
      <c r="F37" s="193" t="s">
        <v>152</v>
      </c>
      <c r="G37" s="193" t="s">
        <v>148</v>
      </c>
      <c r="H37" s="194">
        <v>1103200</v>
      </c>
      <c r="I37" s="193" t="s">
        <v>28</v>
      </c>
      <c r="J37" s="193" t="s">
        <v>116</v>
      </c>
      <c r="K37" s="193"/>
    </row>
    <row r="38" spans="1:11" s="5" customFormat="1">
      <c r="A38" s="4"/>
    </row>
    <row r="39" spans="1:11" s="5" customFormat="1">
      <c r="A39" s="4"/>
    </row>
    <row r="40" spans="1:11" s="5" customFormat="1">
      <c r="A40" s="4"/>
    </row>
    <row r="41" spans="1:11" s="5" customFormat="1">
      <c r="A41" s="4"/>
    </row>
    <row r="42" spans="1:11" s="5" customFormat="1">
      <c r="A42" s="4"/>
    </row>
    <row r="43" spans="1:11" s="5" customFormat="1">
      <c r="A43" s="4"/>
    </row>
    <row r="44" spans="1:11" s="5" customFormat="1">
      <c r="A44" s="4"/>
    </row>
    <row r="45" spans="1:11" s="5" customFormat="1">
      <c r="A45" s="4"/>
    </row>
    <row r="46" spans="1:11" s="5" customFormat="1">
      <c r="A46" s="4"/>
    </row>
    <row r="47" spans="1:11" s="5" customFormat="1">
      <c r="A47" s="4"/>
    </row>
    <row r="48" spans="1:11" s="5" customFormat="1">
      <c r="A48" s="4"/>
    </row>
    <row r="49" spans="1:1" s="5" customFormat="1">
      <c r="A49" s="4"/>
    </row>
    <row r="50" spans="1:1" s="5" customFormat="1">
      <c r="A50" s="4"/>
    </row>
    <row r="51" spans="1:1" s="5" customFormat="1">
      <c r="A51" s="4"/>
    </row>
    <row r="52" spans="1:1" s="5" customFormat="1">
      <c r="A52" s="4"/>
    </row>
    <row r="53" spans="1:1" s="5" customFormat="1">
      <c r="A53" s="4"/>
    </row>
    <row r="54" spans="1:1" s="5" customFormat="1">
      <c r="A54" s="4"/>
    </row>
    <row r="55" spans="1:1" s="5" customFormat="1">
      <c r="A55" s="4"/>
    </row>
    <row r="56" spans="1:1" s="5" customFormat="1">
      <c r="A56" s="4"/>
    </row>
    <row r="57" spans="1:1" s="5" customFormat="1">
      <c r="A57" s="4"/>
    </row>
    <row r="58" spans="1:1" s="5" customFormat="1">
      <c r="A58" s="4"/>
    </row>
    <row r="59" spans="1:1" s="5" customFormat="1">
      <c r="A59" s="4"/>
    </row>
    <row r="60" spans="1:1" s="5" customFormat="1">
      <c r="A60" s="4"/>
    </row>
    <row r="61" spans="1:1" s="5" customFormat="1">
      <c r="A61" s="4"/>
    </row>
    <row r="62" spans="1:1" s="5" customFormat="1">
      <c r="A62" s="4"/>
    </row>
    <row r="63" spans="1:1" s="5" customFormat="1">
      <c r="A63" s="4"/>
    </row>
    <row r="64" spans="1:1" s="5" customFormat="1">
      <c r="A64" s="4"/>
    </row>
    <row r="65" spans="1:1" s="5" customFormat="1">
      <c r="A65" s="4"/>
    </row>
    <row r="66" spans="1:1" s="5" customFormat="1">
      <c r="A66" s="4"/>
    </row>
    <row r="67" spans="1:1" s="5" customFormat="1">
      <c r="A67" s="4"/>
    </row>
    <row r="68" spans="1:1" s="5" customFormat="1">
      <c r="A68" s="4"/>
    </row>
    <row r="69" spans="1:1" s="5" customFormat="1">
      <c r="A69" s="4"/>
    </row>
    <row r="70" spans="1:1" s="5" customFormat="1">
      <c r="A70" s="4"/>
    </row>
    <row r="71" spans="1:1" s="5" customFormat="1">
      <c r="A71" s="4"/>
    </row>
    <row r="72" spans="1:1" s="5" customFormat="1">
      <c r="A72" s="4"/>
    </row>
    <row r="73" spans="1:1" s="5" customFormat="1">
      <c r="A73" s="4"/>
    </row>
    <row r="74" spans="1:1" s="5" customFormat="1">
      <c r="A74" s="4"/>
    </row>
    <row r="75" spans="1:1" s="5" customFormat="1">
      <c r="A75" s="4"/>
    </row>
    <row r="76" spans="1:1" s="5" customFormat="1">
      <c r="A76" s="4"/>
    </row>
    <row r="77" spans="1:1" s="5" customFormat="1">
      <c r="A77" s="4"/>
    </row>
    <row r="78" spans="1:1" s="5" customFormat="1">
      <c r="A78" s="4"/>
    </row>
    <row r="79" spans="1:1" s="5" customFormat="1">
      <c r="A79" s="4"/>
    </row>
    <row r="80" spans="1:1" s="5" customFormat="1">
      <c r="A80" s="4"/>
    </row>
    <row r="81" spans="1:1" s="5" customFormat="1">
      <c r="A81" s="4"/>
    </row>
    <row r="82" spans="1:1" s="5" customFormat="1">
      <c r="A82" s="4"/>
    </row>
    <row r="83" spans="1:1" s="5" customFormat="1">
      <c r="A83" s="4"/>
    </row>
    <row r="84" spans="1:1" s="5" customFormat="1">
      <c r="A84" s="4"/>
    </row>
    <row r="85" spans="1:1" s="5" customFormat="1">
      <c r="A85" s="4"/>
    </row>
    <row r="86" spans="1:1" s="5" customFormat="1">
      <c r="A86" s="4"/>
    </row>
    <row r="87" spans="1:1" s="5" customFormat="1">
      <c r="A87" s="4"/>
    </row>
    <row r="88" spans="1:1" s="5" customFormat="1">
      <c r="A88" s="4"/>
    </row>
    <row r="89" spans="1:1" s="5" customFormat="1">
      <c r="A89" s="4"/>
    </row>
    <row r="90" spans="1:1" s="5" customFormat="1">
      <c r="A90" s="4"/>
    </row>
    <row r="91" spans="1:1" s="5" customFormat="1">
      <c r="A91" s="4"/>
    </row>
    <row r="92" spans="1:1" s="5" customFormat="1">
      <c r="A92" s="4"/>
    </row>
    <row r="93" spans="1:1" s="5" customFormat="1">
      <c r="A93" s="4"/>
    </row>
    <row r="94" spans="1:1" s="5" customFormat="1">
      <c r="A94" s="4"/>
    </row>
    <row r="95" spans="1:1" s="5" customFormat="1">
      <c r="A95" s="4"/>
    </row>
    <row r="96" spans="1:1" s="5" customFormat="1">
      <c r="A96" s="4"/>
    </row>
    <row r="97" spans="1:1" s="5" customFormat="1">
      <c r="A97" s="4"/>
    </row>
    <row r="98" spans="1:1" s="5" customFormat="1">
      <c r="A98" s="4"/>
    </row>
    <row r="99" spans="1:1" s="5" customFormat="1">
      <c r="A99" s="4"/>
    </row>
    <row r="100" spans="1:1" s="5" customFormat="1">
      <c r="A100" s="4"/>
    </row>
    <row r="101" spans="1:1" s="5" customFormat="1">
      <c r="A101" s="4"/>
    </row>
    <row r="102" spans="1:1" s="5" customFormat="1">
      <c r="A102" s="4"/>
    </row>
    <row r="103" spans="1:1" s="5" customFormat="1">
      <c r="A103" s="4"/>
    </row>
    <row r="104" spans="1:1" s="5" customFormat="1">
      <c r="A104" s="4"/>
    </row>
    <row r="105" spans="1:1" s="5" customFormat="1">
      <c r="A105" s="4"/>
    </row>
    <row r="106" spans="1:1" s="5" customFormat="1">
      <c r="A106" s="4"/>
    </row>
    <row r="107" spans="1:1" s="5" customFormat="1">
      <c r="A107" s="4"/>
    </row>
    <row r="108" spans="1:1" s="5" customFormat="1">
      <c r="A108" s="4"/>
    </row>
    <row r="109" spans="1:1" s="5" customFormat="1">
      <c r="A109" s="4"/>
    </row>
    <row r="110" spans="1:1" s="5" customFormat="1">
      <c r="A110" s="4"/>
    </row>
    <row r="111" spans="1:1" s="5" customFormat="1">
      <c r="A111" s="4"/>
    </row>
    <row r="112" spans="1:1" s="5" customFormat="1">
      <c r="A112" s="4"/>
    </row>
    <row r="113" spans="1:1" s="5" customFormat="1">
      <c r="A113" s="4"/>
    </row>
    <row r="114" spans="1:1" s="5" customFormat="1">
      <c r="A114" s="4"/>
    </row>
    <row r="115" spans="1:1" s="5" customFormat="1">
      <c r="A115" s="4"/>
    </row>
    <row r="116" spans="1:1" s="5" customFormat="1">
      <c r="A116" s="4"/>
    </row>
    <row r="117" spans="1:1" s="5" customFormat="1">
      <c r="A117" s="4"/>
    </row>
    <row r="118" spans="1:1" s="5" customFormat="1">
      <c r="A118" s="4"/>
    </row>
    <row r="119" spans="1:1" s="5" customFormat="1">
      <c r="A119" s="4"/>
    </row>
    <row r="120" spans="1:1" s="5" customFormat="1">
      <c r="A120" s="4"/>
    </row>
    <row r="121" spans="1:1" s="5" customFormat="1">
      <c r="A121" s="4"/>
    </row>
    <row r="122" spans="1:1" s="5" customFormat="1">
      <c r="A122" s="4"/>
    </row>
    <row r="123" spans="1:1" s="5" customFormat="1">
      <c r="A123" s="4"/>
    </row>
    <row r="124" spans="1:1" s="5" customFormat="1">
      <c r="A124" s="4"/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K4:K7"/>
    <mergeCell ref="C5:C7"/>
    <mergeCell ref="D5:D7"/>
    <mergeCell ref="E5:E7"/>
    <mergeCell ref="F5:F7"/>
    <mergeCell ref="G5:G7"/>
    <mergeCell ref="I4:I6"/>
    <mergeCell ref="J4:J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1C392-5D25-4E56-944F-1A23F4D2C79B}">
  <dimension ref="A1:K84"/>
  <sheetViews>
    <sheetView topLeftCell="A103" workbookViewId="0">
      <selection activeCell="B47" sqref="B47"/>
    </sheetView>
  </sheetViews>
  <sheetFormatPr defaultRowHeight="15"/>
  <cols>
    <col min="2" max="2" width="44.140625" customWidth="1"/>
    <col min="8" max="8" width="21.7109375" bestFit="1" customWidth="1"/>
    <col min="9" max="9" width="18.28515625" customWidth="1"/>
    <col min="10" max="10" width="16.5703125" customWidth="1"/>
    <col min="11" max="11" width="18" customWidth="1"/>
  </cols>
  <sheetData>
    <row r="1" spans="1:11" ht="18.75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 ht="18.75">
      <c r="A2" s="168" t="s">
        <v>32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ht="18.75">
      <c r="A3" s="169" t="s">
        <v>1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18.75">
      <c r="A4" s="170" t="s">
        <v>54</v>
      </c>
      <c r="B4" s="170" t="s">
        <v>55</v>
      </c>
      <c r="C4" s="171" t="s">
        <v>56</v>
      </c>
      <c r="D4" s="171"/>
      <c r="E4" s="171" t="s">
        <v>57</v>
      </c>
      <c r="F4" s="171"/>
      <c r="G4" s="171"/>
      <c r="H4" s="172" t="s">
        <v>18</v>
      </c>
      <c r="I4" s="189" t="s">
        <v>108</v>
      </c>
      <c r="J4" s="189" t="s">
        <v>109</v>
      </c>
      <c r="K4" s="173" t="s">
        <v>60</v>
      </c>
    </row>
    <row r="5" spans="1:11">
      <c r="A5" s="170"/>
      <c r="B5" s="170"/>
      <c r="C5" s="171" t="s">
        <v>61</v>
      </c>
      <c r="D5" s="170" t="s">
        <v>62</v>
      </c>
      <c r="E5" s="171" t="s">
        <v>63</v>
      </c>
      <c r="F5" s="170" t="s">
        <v>64</v>
      </c>
      <c r="G5" s="171" t="s">
        <v>65</v>
      </c>
      <c r="H5" s="172"/>
      <c r="I5" s="190"/>
      <c r="J5" s="190"/>
      <c r="K5" s="173"/>
    </row>
    <row r="6" spans="1:11" ht="18.75">
      <c r="A6" s="170"/>
      <c r="B6" s="170"/>
      <c r="C6" s="171"/>
      <c r="D6" s="170"/>
      <c r="E6" s="171"/>
      <c r="F6" s="170"/>
      <c r="G6" s="171"/>
      <c r="H6" s="174" t="s">
        <v>68</v>
      </c>
      <c r="I6" s="191"/>
      <c r="J6" s="191"/>
      <c r="K6" s="173"/>
    </row>
    <row r="7" spans="1:11" ht="48" customHeight="1">
      <c r="A7" s="170"/>
      <c r="B7" s="170"/>
      <c r="C7" s="176"/>
      <c r="D7" s="177"/>
      <c r="E7" s="176"/>
      <c r="F7" s="177"/>
      <c r="G7" s="176"/>
      <c r="H7" s="178" t="s">
        <v>70</v>
      </c>
      <c r="I7" s="175" t="s">
        <v>71</v>
      </c>
      <c r="J7" s="175" t="s">
        <v>69</v>
      </c>
      <c r="K7" s="173"/>
    </row>
    <row r="8" spans="1:11" ht="18.75">
      <c r="A8" s="174"/>
      <c r="B8" s="132" t="s">
        <v>72</v>
      </c>
      <c r="C8" s="179"/>
      <c r="D8" s="179"/>
      <c r="E8" s="179"/>
      <c r="F8" s="179"/>
      <c r="G8" s="179"/>
      <c r="H8" s="180">
        <f>H10</f>
        <v>0</v>
      </c>
      <c r="I8" s="179"/>
      <c r="J8" s="179"/>
      <c r="K8" s="179"/>
    </row>
    <row r="9" spans="1:11" ht="21" customHeight="1">
      <c r="A9" s="196" t="s">
        <v>157</v>
      </c>
      <c r="B9" s="196"/>
      <c r="C9" s="196"/>
      <c r="D9" s="196"/>
      <c r="E9" s="196"/>
      <c r="F9" s="196"/>
      <c r="G9" s="196"/>
      <c r="H9" s="196"/>
      <c r="I9" s="196"/>
      <c r="J9" s="196"/>
      <c r="K9" s="197"/>
    </row>
    <row r="10" spans="1:11" ht="18.75">
      <c r="A10" s="198" t="s">
        <v>229</v>
      </c>
      <c r="B10" s="198"/>
      <c r="C10" s="198"/>
      <c r="D10" s="198"/>
      <c r="E10" s="198"/>
      <c r="F10" s="198"/>
      <c r="G10" s="198"/>
      <c r="H10" s="198"/>
      <c r="I10" s="198"/>
      <c r="J10" s="198"/>
      <c r="K10" s="199"/>
    </row>
    <row r="11" spans="1:11" ht="18.75">
      <c r="A11" s="200">
        <v>1</v>
      </c>
      <c r="B11" s="195" t="s">
        <v>158</v>
      </c>
      <c r="C11" s="200"/>
      <c r="D11" s="200"/>
      <c r="E11" s="201" t="s">
        <v>159</v>
      </c>
      <c r="F11" s="202"/>
      <c r="G11" s="203"/>
      <c r="H11" s="195"/>
      <c r="I11" s="200"/>
      <c r="J11" s="195"/>
      <c r="K11" s="200"/>
    </row>
    <row r="12" spans="1:11" ht="18.75">
      <c r="A12" s="200"/>
      <c r="B12" s="195" t="s">
        <v>160</v>
      </c>
      <c r="C12" s="200">
        <v>17</v>
      </c>
      <c r="D12" s="200" t="s">
        <v>161</v>
      </c>
      <c r="E12" s="195"/>
      <c r="F12" s="195"/>
      <c r="G12" s="195"/>
      <c r="H12" s="195"/>
      <c r="I12" s="200"/>
      <c r="J12" s="195"/>
      <c r="K12" s="200"/>
    </row>
    <row r="13" spans="1:11" ht="18.75">
      <c r="A13" s="200"/>
      <c r="B13" s="195" t="s">
        <v>162</v>
      </c>
      <c r="C13" s="200">
        <v>20</v>
      </c>
      <c r="D13" s="200" t="s">
        <v>161</v>
      </c>
      <c r="E13" s="195"/>
      <c r="F13" s="195"/>
      <c r="G13" s="195"/>
      <c r="H13" s="204"/>
      <c r="I13" s="200"/>
      <c r="J13" s="205"/>
      <c r="K13" s="200"/>
    </row>
    <row r="14" spans="1:11" ht="18.75">
      <c r="A14" s="200"/>
      <c r="B14" s="195" t="s">
        <v>163</v>
      </c>
      <c r="C14" s="200">
        <v>60</v>
      </c>
      <c r="D14" s="200" t="s">
        <v>161</v>
      </c>
      <c r="E14" s="195"/>
      <c r="F14" s="195"/>
      <c r="G14" s="195"/>
      <c r="H14" s="206">
        <f>47900+107500+490800+195000+4700</f>
        <v>845900</v>
      </c>
      <c r="I14" s="200" t="s">
        <v>164</v>
      </c>
      <c r="J14" s="205" t="s">
        <v>165</v>
      </c>
      <c r="K14" s="200">
        <v>1</v>
      </c>
    </row>
    <row r="15" spans="1:11" ht="18.75">
      <c r="A15" s="200"/>
      <c r="B15" s="195" t="s">
        <v>166</v>
      </c>
      <c r="C15" s="200">
        <v>1</v>
      </c>
      <c r="D15" s="200" t="s">
        <v>161</v>
      </c>
      <c r="E15" s="195"/>
      <c r="F15" s="195"/>
      <c r="G15" s="195"/>
      <c r="H15" s="195"/>
      <c r="I15" s="200"/>
      <c r="J15" s="195"/>
      <c r="K15" s="200"/>
    </row>
    <row r="16" spans="1:11" ht="18.75">
      <c r="A16" s="200"/>
      <c r="B16" s="195" t="s">
        <v>167</v>
      </c>
      <c r="C16" s="200">
        <v>5</v>
      </c>
      <c r="D16" s="200" t="s">
        <v>161</v>
      </c>
      <c r="E16" s="195"/>
      <c r="F16" s="195"/>
      <c r="G16" s="195"/>
      <c r="H16" s="195"/>
      <c r="I16" s="200"/>
      <c r="J16" s="195"/>
      <c r="K16" s="200"/>
    </row>
    <row r="17" spans="1:11" ht="18.75">
      <c r="A17" s="200"/>
      <c r="B17" s="195" t="s">
        <v>168</v>
      </c>
      <c r="C17" s="200">
        <v>20</v>
      </c>
      <c r="D17" s="200" t="s">
        <v>161</v>
      </c>
      <c r="E17" s="195"/>
      <c r="F17" s="195"/>
      <c r="G17" s="195"/>
      <c r="H17" s="195"/>
      <c r="I17" s="200"/>
      <c r="J17" s="195"/>
      <c r="K17" s="200"/>
    </row>
    <row r="18" spans="1:11" ht="18.75">
      <c r="A18" s="200">
        <v>2</v>
      </c>
      <c r="B18" s="195" t="s">
        <v>169</v>
      </c>
      <c r="C18" s="200"/>
      <c r="D18" s="200"/>
      <c r="E18" s="195"/>
      <c r="F18" s="195"/>
      <c r="G18" s="195"/>
      <c r="H18" s="195"/>
      <c r="I18" s="200"/>
      <c r="J18" s="195"/>
      <c r="K18" s="200"/>
    </row>
    <row r="19" spans="1:11" ht="18.75">
      <c r="A19" s="200"/>
      <c r="B19" s="195" t="s">
        <v>170</v>
      </c>
      <c r="C19" s="207" t="s">
        <v>171</v>
      </c>
      <c r="D19" s="200" t="s">
        <v>172</v>
      </c>
      <c r="E19" s="195"/>
      <c r="F19" s="195"/>
      <c r="G19" s="195"/>
      <c r="H19" s="206" t="s">
        <v>173</v>
      </c>
      <c r="I19" s="200" t="s">
        <v>164</v>
      </c>
      <c r="J19" s="205" t="s">
        <v>165</v>
      </c>
      <c r="K19" s="200">
        <v>1</v>
      </c>
    </row>
    <row r="20" spans="1:11" ht="18.75">
      <c r="A20" s="200"/>
      <c r="B20" s="195" t="s">
        <v>174</v>
      </c>
      <c r="C20" s="200" t="s">
        <v>171</v>
      </c>
      <c r="D20" s="200" t="s">
        <v>172</v>
      </c>
      <c r="E20" s="195"/>
      <c r="F20" s="195"/>
      <c r="G20" s="195"/>
      <c r="H20" s="195"/>
      <c r="I20" s="200"/>
      <c r="J20" s="195"/>
      <c r="K20" s="200"/>
    </row>
    <row r="21" spans="1:11" ht="18.75">
      <c r="A21" s="200">
        <v>3</v>
      </c>
      <c r="B21" s="205" t="s">
        <v>175</v>
      </c>
      <c r="C21" s="200">
        <v>96</v>
      </c>
      <c r="D21" s="200" t="s">
        <v>176</v>
      </c>
      <c r="E21" s="195"/>
      <c r="F21" s="195"/>
      <c r="G21" s="195"/>
      <c r="H21" s="208">
        <v>6720</v>
      </c>
      <c r="I21" s="200" t="s">
        <v>164</v>
      </c>
      <c r="J21" s="205" t="s">
        <v>165</v>
      </c>
      <c r="K21" s="200">
        <v>1</v>
      </c>
    </row>
    <row r="22" spans="1:11" ht="18.75">
      <c r="A22" s="200">
        <v>4</v>
      </c>
      <c r="B22" s="205" t="s">
        <v>177</v>
      </c>
      <c r="C22" s="200">
        <v>11</v>
      </c>
      <c r="D22" s="200" t="s">
        <v>176</v>
      </c>
      <c r="E22" s="195" t="s">
        <v>178</v>
      </c>
      <c r="F22" s="195"/>
      <c r="G22" s="195"/>
      <c r="H22" s="208">
        <v>3300</v>
      </c>
      <c r="I22" s="200" t="s">
        <v>164</v>
      </c>
      <c r="J22" s="205" t="s">
        <v>165</v>
      </c>
      <c r="K22" s="200">
        <v>1</v>
      </c>
    </row>
    <row r="23" spans="1:11" ht="18.75">
      <c r="A23" s="200">
        <v>5</v>
      </c>
      <c r="B23" s="205" t="s">
        <v>179</v>
      </c>
      <c r="C23" s="200"/>
      <c r="D23" s="200"/>
      <c r="E23" s="195"/>
      <c r="F23" s="195"/>
      <c r="G23" s="195"/>
      <c r="H23" s="195"/>
      <c r="I23" s="200"/>
      <c r="J23" s="195"/>
      <c r="K23" s="200"/>
    </row>
    <row r="24" spans="1:11" ht="18.75">
      <c r="A24" s="200"/>
      <c r="B24" s="209" t="s">
        <v>180</v>
      </c>
      <c r="C24" s="200">
        <v>8</v>
      </c>
      <c r="D24" s="200" t="s">
        <v>176</v>
      </c>
      <c r="E24" s="201" t="s">
        <v>159</v>
      </c>
      <c r="F24" s="202"/>
      <c r="G24" s="203"/>
      <c r="H24" s="206"/>
      <c r="I24" s="200"/>
      <c r="J24" s="205"/>
      <c r="K24" s="210"/>
    </row>
    <row r="25" spans="1:11" ht="18.75">
      <c r="A25" s="200"/>
      <c r="B25" s="209" t="s">
        <v>181</v>
      </c>
      <c r="C25" s="200">
        <v>8</v>
      </c>
      <c r="D25" s="200" t="s">
        <v>182</v>
      </c>
      <c r="E25" s="210"/>
      <c r="F25" s="210"/>
      <c r="G25" s="210"/>
      <c r="H25" s="206">
        <v>39200</v>
      </c>
      <c r="I25" s="200" t="s">
        <v>164</v>
      </c>
      <c r="J25" s="205" t="s">
        <v>183</v>
      </c>
      <c r="K25" s="210">
        <v>1</v>
      </c>
    </row>
    <row r="26" spans="1:11" ht="18.75">
      <c r="A26" s="200"/>
      <c r="B26" s="209" t="s">
        <v>184</v>
      </c>
      <c r="C26" s="200">
        <v>8</v>
      </c>
      <c r="D26" s="200" t="s">
        <v>176</v>
      </c>
      <c r="E26" s="210"/>
      <c r="F26" s="210"/>
      <c r="G26" s="210"/>
      <c r="H26" s="206"/>
      <c r="I26" s="200"/>
      <c r="J26" s="205"/>
      <c r="K26" s="210"/>
    </row>
    <row r="27" spans="1:11" ht="20.25">
      <c r="A27" s="13"/>
      <c r="B27" s="14"/>
      <c r="C27" s="13"/>
      <c r="D27" s="13"/>
      <c r="E27" s="15"/>
      <c r="F27" s="15"/>
      <c r="G27" s="15"/>
      <c r="H27" s="15"/>
      <c r="I27" s="13"/>
      <c r="J27" s="15"/>
      <c r="K27" s="13"/>
    </row>
    <row r="28" spans="1:11" ht="20.25">
      <c r="A28" s="6">
        <v>6</v>
      </c>
      <c r="B28" s="8" t="s">
        <v>185</v>
      </c>
      <c r="C28" s="6"/>
      <c r="D28" s="6"/>
      <c r="E28" s="129" t="s">
        <v>186</v>
      </c>
      <c r="F28" s="130"/>
      <c r="G28" s="131"/>
      <c r="H28" s="9"/>
      <c r="I28" s="6"/>
      <c r="J28" s="7"/>
      <c r="K28" s="6"/>
    </row>
    <row r="29" spans="1:11" ht="20.25">
      <c r="A29" s="6"/>
      <c r="B29" s="11" t="s">
        <v>187</v>
      </c>
      <c r="C29" s="6">
        <v>1</v>
      </c>
      <c r="D29" s="6" t="s">
        <v>176</v>
      </c>
      <c r="E29" s="7"/>
      <c r="F29" s="7"/>
      <c r="G29" s="7"/>
      <c r="H29" s="9"/>
      <c r="I29" s="6"/>
      <c r="J29" s="7"/>
      <c r="K29" s="6"/>
    </row>
    <row r="30" spans="1:11" ht="20.25">
      <c r="A30" s="6"/>
      <c r="B30" s="11" t="s">
        <v>188</v>
      </c>
      <c r="C30" s="6">
        <v>10</v>
      </c>
      <c r="D30" s="6" t="s">
        <v>176</v>
      </c>
      <c r="E30" s="7"/>
      <c r="F30" s="7"/>
      <c r="G30" s="7"/>
      <c r="H30" s="9">
        <v>39200</v>
      </c>
      <c r="I30" s="6" t="s">
        <v>164</v>
      </c>
      <c r="J30" s="8" t="s">
        <v>183</v>
      </c>
      <c r="K30" s="6">
        <v>1</v>
      </c>
    </row>
    <row r="31" spans="1:11" ht="20.25">
      <c r="A31" s="6"/>
      <c r="B31" s="8" t="s">
        <v>189</v>
      </c>
      <c r="C31" s="6">
        <v>7</v>
      </c>
      <c r="D31" s="6" t="s">
        <v>176</v>
      </c>
      <c r="E31" s="7"/>
      <c r="F31" s="7"/>
      <c r="G31" s="7"/>
      <c r="H31" s="9"/>
      <c r="I31" s="6"/>
      <c r="J31" s="7"/>
      <c r="K31" s="6"/>
    </row>
    <row r="32" spans="1:11" ht="20.25">
      <c r="A32" s="6"/>
      <c r="B32" s="11" t="s">
        <v>190</v>
      </c>
      <c r="C32" s="6">
        <v>7</v>
      </c>
      <c r="D32" s="6" t="s">
        <v>176</v>
      </c>
      <c r="E32" s="7"/>
      <c r="F32" s="7"/>
      <c r="G32" s="7"/>
      <c r="H32" s="9"/>
      <c r="I32" s="6"/>
      <c r="J32" s="8"/>
      <c r="K32" s="12"/>
    </row>
    <row r="33" spans="1:11" ht="20.25">
      <c r="A33" s="13"/>
      <c r="B33" s="14"/>
      <c r="C33" s="13"/>
      <c r="D33" s="13"/>
      <c r="E33" s="15"/>
      <c r="F33" s="15"/>
      <c r="G33" s="15"/>
      <c r="H33" s="16"/>
      <c r="I33" s="13"/>
      <c r="J33" s="14"/>
      <c r="K33" s="17"/>
    </row>
    <row r="34" spans="1:11" ht="20.25">
      <c r="A34" s="122" t="s">
        <v>191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</row>
    <row r="35" spans="1:11" ht="20.25">
      <c r="A35" s="122" t="s">
        <v>230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</row>
    <row r="36" spans="1:11" ht="20.25">
      <c r="A36" s="18">
        <v>7</v>
      </c>
      <c r="B36" s="19" t="s">
        <v>192</v>
      </c>
      <c r="C36" s="18"/>
      <c r="D36" s="18"/>
      <c r="E36" s="129" t="s">
        <v>186</v>
      </c>
      <c r="F36" s="130"/>
      <c r="G36" s="131"/>
      <c r="H36" s="20"/>
      <c r="I36" s="18"/>
      <c r="J36" s="20"/>
      <c r="K36" s="18" t="s">
        <v>193</v>
      </c>
    </row>
    <row r="37" spans="1:11" ht="20.25">
      <c r="A37" s="12"/>
      <c r="B37" s="11" t="s">
        <v>194</v>
      </c>
      <c r="C37" s="12">
        <v>5</v>
      </c>
      <c r="D37" s="12" t="s">
        <v>176</v>
      </c>
      <c r="E37" s="11"/>
      <c r="F37" s="21"/>
      <c r="G37" s="21"/>
      <c r="H37" s="11"/>
      <c r="I37" s="12"/>
      <c r="J37" s="11"/>
      <c r="K37" s="12"/>
    </row>
    <row r="38" spans="1:11" ht="20.25">
      <c r="A38" s="12"/>
      <c r="B38" s="11" t="s">
        <v>195</v>
      </c>
      <c r="C38" s="12">
        <v>227</v>
      </c>
      <c r="D38" s="12" t="s">
        <v>176</v>
      </c>
      <c r="E38" s="11"/>
      <c r="F38" s="11"/>
      <c r="G38" s="11"/>
      <c r="H38" s="22">
        <v>18060</v>
      </c>
      <c r="I38" s="6" t="s">
        <v>164</v>
      </c>
      <c r="J38" s="8" t="s">
        <v>165</v>
      </c>
      <c r="K38" s="12">
        <v>1</v>
      </c>
    </row>
    <row r="39" spans="1:11" ht="20.25">
      <c r="A39" s="12"/>
      <c r="B39" s="11" t="s">
        <v>196</v>
      </c>
      <c r="C39" s="12">
        <v>159</v>
      </c>
      <c r="D39" s="12" t="s">
        <v>176</v>
      </c>
      <c r="E39" s="11"/>
      <c r="F39" s="11"/>
      <c r="G39" s="11"/>
      <c r="H39" s="11"/>
      <c r="I39" s="12"/>
      <c r="J39" s="11"/>
      <c r="K39" s="12"/>
    </row>
    <row r="40" spans="1:11" ht="20.25">
      <c r="A40" s="12"/>
      <c r="B40" s="11" t="s">
        <v>197</v>
      </c>
      <c r="C40" s="12">
        <v>159</v>
      </c>
      <c r="D40" s="12" t="s">
        <v>176</v>
      </c>
      <c r="E40" s="11"/>
      <c r="F40" s="11"/>
      <c r="G40" s="11"/>
      <c r="H40" s="11"/>
      <c r="I40" s="12"/>
      <c r="J40" s="11"/>
      <c r="K40" s="12"/>
    </row>
    <row r="41" spans="1:11" ht="20.25">
      <c r="A41" s="12">
        <v>8</v>
      </c>
      <c r="B41" s="11" t="s">
        <v>198</v>
      </c>
      <c r="C41" s="12"/>
      <c r="D41" s="12"/>
      <c r="E41" s="117" t="s">
        <v>186</v>
      </c>
      <c r="F41" s="118"/>
      <c r="G41" s="119"/>
      <c r="H41" s="11"/>
      <c r="I41" s="12"/>
      <c r="J41" s="11"/>
      <c r="K41" s="12"/>
    </row>
    <row r="42" spans="1:11" ht="20.25">
      <c r="A42" s="12"/>
      <c r="B42" s="11" t="s">
        <v>194</v>
      </c>
      <c r="C42" s="12">
        <v>5</v>
      </c>
      <c r="D42" s="12" t="s">
        <v>176</v>
      </c>
      <c r="E42" s="11"/>
      <c r="F42" s="11"/>
      <c r="G42" s="11"/>
      <c r="H42" s="11"/>
      <c r="I42" s="12"/>
      <c r="J42" s="11"/>
      <c r="K42" s="12"/>
    </row>
    <row r="43" spans="1:11" ht="20.25">
      <c r="A43" s="12"/>
      <c r="B43" s="11" t="s">
        <v>174</v>
      </c>
      <c r="C43" s="12">
        <v>5</v>
      </c>
      <c r="D43" s="12" t="s">
        <v>176</v>
      </c>
      <c r="E43" s="11"/>
      <c r="F43" s="11"/>
      <c r="G43" s="11"/>
      <c r="H43" s="22">
        <v>1000</v>
      </c>
      <c r="I43" s="6" t="s">
        <v>164</v>
      </c>
      <c r="J43" s="8" t="s">
        <v>165</v>
      </c>
      <c r="K43" s="12">
        <v>1</v>
      </c>
    </row>
    <row r="44" spans="1:11" ht="20.25">
      <c r="A44" s="12"/>
      <c r="B44" s="11" t="s">
        <v>199</v>
      </c>
      <c r="C44" s="12">
        <v>5</v>
      </c>
      <c r="D44" s="12" t="s">
        <v>176</v>
      </c>
      <c r="E44" s="11"/>
      <c r="F44" s="11"/>
      <c r="G44" s="11"/>
      <c r="H44" s="11"/>
      <c r="I44" s="12"/>
      <c r="J44" s="11"/>
      <c r="K44" s="12"/>
    </row>
    <row r="45" spans="1:11" ht="20.25">
      <c r="A45" s="122" t="s">
        <v>231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</row>
    <row r="46" spans="1:11" ht="20.25">
      <c r="A46" s="12">
        <v>9</v>
      </c>
      <c r="B46" s="11" t="s">
        <v>200</v>
      </c>
      <c r="C46" s="12"/>
      <c r="D46" s="12"/>
      <c r="E46" s="123" t="s">
        <v>201</v>
      </c>
      <c r="F46" s="124"/>
      <c r="G46" s="125"/>
      <c r="H46" s="11"/>
      <c r="I46" s="12"/>
      <c r="J46" s="11"/>
      <c r="K46" s="12"/>
    </row>
    <row r="47" spans="1:11" ht="20.25">
      <c r="A47" s="12"/>
      <c r="B47" s="8" t="s">
        <v>202</v>
      </c>
      <c r="C47" s="12" t="s">
        <v>203</v>
      </c>
      <c r="D47" s="6" t="s">
        <v>204</v>
      </c>
      <c r="E47" s="11"/>
      <c r="F47" s="11"/>
      <c r="G47" s="11"/>
      <c r="H47" s="11"/>
      <c r="I47" s="12"/>
      <c r="J47" s="11"/>
      <c r="K47" s="12"/>
    </row>
    <row r="48" spans="1:11" ht="20.25">
      <c r="A48" s="12"/>
      <c r="B48" s="8" t="s">
        <v>205</v>
      </c>
      <c r="C48" s="12" t="s">
        <v>203</v>
      </c>
      <c r="D48" s="6" t="s">
        <v>204</v>
      </c>
      <c r="E48" s="11"/>
      <c r="F48" s="11"/>
      <c r="G48" s="11"/>
      <c r="H48" s="11"/>
      <c r="I48" s="12"/>
      <c r="J48" s="11"/>
      <c r="K48" s="12"/>
    </row>
    <row r="49" spans="1:11" ht="20.25">
      <c r="A49" s="12"/>
      <c r="B49" s="8" t="s">
        <v>206</v>
      </c>
      <c r="C49" s="12" t="s">
        <v>203</v>
      </c>
      <c r="D49" s="6" t="s">
        <v>204</v>
      </c>
      <c r="E49" s="11"/>
      <c r="F49" s="11"/>
      <c r="G49" s="11"/>
      <c r="H49" s="22">
        <v>2160</v>
      </c>
      <c r="I49" s="6" t="s">
        <v>164</v>
      </c>
      <c r="J49" s="8" t="s">
        <v>165</v>
      </c>
      <c r="K49" s="6">
        <v>1</v>
      </c>
    </row>
    <row r="50" spans="1:11" ht="20.25">
      <c r="A50" s="12"/>
      <c r="B50" s="8" t="s">
        <v>207</v>
      </c>
      <c r="C50" s="12" t="s">
        <v>208</v>
      </c>
      <c r="D50" s="6" t="s">
        <v>204</v>
      </c>
      <c r="E50" s="11"/>
      <c r="F50" s="11"/>
      <c r="G50" s="11"/>
      <c r="H50" s="11"/>
      <c r="I50" s="12"/>
      <c r="J50" s="11"/>
      <c r="K50" s="12"/>
    </row>
    <row r="51" spans="1:11" ht="20.25">
      <c r="A51" s="12"/>
      <c r="B51" s="11" t="s">
        <v>209</v>
      </c>
      <c r="C51" s="12" t="s">
        <v>210</v>
      </c>
      <c r="D51" s="6" t="s">
        <v>204</v>
      </c>
      <c r="E51" s="11"/>
      <c r="F51" s="11"/>
      <c r="G51" s="11"/>
      <c r="H51" s="11"/>
      <c r="I51" s="12"/>
      <c r="J51" s="11"/>
      <c r="K51" s="12"/>
    </row>
    <row r="52" spans="1:11" ht="20.25">
      <c r="A52" s="12">
        <v>10</v>
      </c>
      <c r="B52" s="11" t="s">
        <v>211</v>
      </c>
      <c r="C52" s="12">
        <v>4</v>
      </c>
      <c r="D52" s="12" t="s">
        <v>87</v>
      </c>
      <c r="E52" s="126" t="s">
        <v>212</v>
      </c>
      <c r="F52" s="127"/>
      <c r="G52" s="128"/>
      <c r="H52" s="22">
        <v>9280</v>
      </c>
      <c r="I52" s="6" t="s">
        <v>164</v>
      </c>
      <c r="J52" s="8" t="s">
        <v>165</v>
      </c>
      <c r="K52" s="12">
        <v>1</v>
      </c>
    </row>
    <row r="53" spans="1:11" ht="20.25">
      <c r="A53" s="12">
        <v>11</v>
      </c>
      <c r="B53" s="11" t="s">
        <v>213</v>
      </c>
      <c r="C53" s="12" t="s">
        <v>214</v>
      </c>
      <c r="D53" s="6" t="s">
        <v>204</v>
      </c>
      <c r="E53" s="120" t="s">
        <v>215</v>
      </c>
      <c r="F53" s="120"/>
      <c r="G53" s="120"/>
      <c r="H53" s="23" t="s">
        <v>216</v>
      </c>
      <c r="I53" s="6" t="s">
        <v>164</v>
      </c>
      <c r="J53" s="8" t="s">
        <v>165</v>
      </c>
      <c r="K53" s="12">
        <v>1</v>
      </c>
    </row>
    <row r="54" spans="1:11" ht="20.25">
      <c r="A54" s="17"/>
      <c r="B54" s="24"/>
      <c r="C54" s="17"/>
      <c r="D54" s="13"/>
      <c r="E54" s="25"/>
      <c r="F54" s="25"/>
      <c r="G54" s="25"/>
      <c r="H54" s="26"/>
      <c r="I54" s="13"/>
      <c r="J54" s="14"/>
      <c r="K54" s="17"/>
    </row>
    <row r="55" spans="1:11" ht="20.25">
      <c r="A55" s="121" t="s">
        <v>217</v>
      </c>
      <c r="B55" s="121"/>
      <c r="C55" s="121"/>
      <c r="D55" s="121"/>
      <c r="E55" s="121"/>
      <c r="F55" s="121"/>
      <c r="G55" s="121"/>
      <c r="H55" s="121"/>
      <c r="I55" s="121"/>
      <c r="J55" s="121"/>
      <c r="K55" s="121"/>
    </row>
    <row r="56" spans="1:11" ht="20.25">
      <c r="A56" s="122" t="s">
        <v>232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</row>
    <row r="57" spans="1:11" ht="20.25">
      <c r="A57" s="12">
        <v>12</v>
      </c>
      <c r="B57" s="8" t="s">
        <v>218</v>
      </c>
      <c r="C57" s="12">
        <v>1</v>
      </c>
      <c r="D57" s="12" t="s">
        <v>161</v>
      </c>
      <c r="E57" s="123" t="s">
        <v>186</v>
      </c>
      <c r="F57" s="124"/>
      <c r="G57" s="125"/>
      <c r="H57" s="22">
        <v>3600</v>
      </c>
      <c r="I57" s="11" t="s">
        <v>164</v>
      </c>
      <c r="J57" s="8" t="s">
        <v>165</v>
      </c>
      <c r="K57" s="12">
        <v>1</v>
      </c>
    </row>
    <row r="58" spans="1:11" ht="20.25">
      <c r="A58" s="12">
        <v>13</v>
      </c>
      <c r="B58" s="11" t="s">
        <v>219</v>
      </c>
      <c r="C58" s="12">
        <v>1</v>
      </c>
      <c r="D58" s="12" t="s">
        <v>161</v>
      </c>
      <c r="E58" s="126" t="s">
        <v>186</v>
      </c>
      <c r="F58" s="127"/>
      <c r="G58" s="128"/>
      <c r="H58" s="27">
        <v>1300</v>
      </c>
      <c r="I58" s="11" t="s">
        <v>164</v>
      </c>
      <c r="J58" s="8" t="s">
        <v>165</v>
      </c>
      <c r="K58" s="12">
        <v>1</v>
      </c>
    </row>
    <row r="59" spans="1:11" ht="20.25">
      <c r="A59" s="12">
        <v>14</v>
      </c>
      <c r="B59" s="11" t="s">
        <v>220</v>
      </c>
      <c r="C59" s="12"/>
      <c r="D59" s="12"/>
      <c r="E59" s="117" t="s">
        <v>186</v>
      </c>
      <c r="F59" s="118"/>
      <c r="G59" s="119"/>
      <c r="H59" s="11"/>
      <c r="I59" s="12"/>
      <c r="J59" s="11"/>
      <c r="K59" s="12"/>
    </row>
    <row r="60" spans="1:11" ht="20.25">
      <c r="A60" s="12"/>
      <c r="B60" s="11" t="s">
        <v>187</v>
      </c>
      <c r="C60" s="12">
        <v>1</v>
      </c>
      <c r="D60" s="12" t="s">
        <v>176</v>
      </c>
      <c r="E60" s="11"/>
      <c r="F60" s="21"/>
      <c r="G60" s="21"/>
      <c r="H60" s="11"/>
      <c r="I60" s="12"/>
      <c r="J60" s="11"/>
      <c r="K60" s="12"/>
    </row>
    <row r="61" spans="1:11" ht="20.25">
      <c r="A61" s="12"/>
      <c r="B61" s="11" t="s">
        <v>188</v>
      </c>
      <c r="C61" s="12">
        <v>19</v>
      </c>
      <c r="D61" s="12" t="s">
        <v>176</v>
      </c>
      <c r="E61" s="11"/>
      <c r="F61" s="11"/>
      <c r="G61" s="11"/>
      <c r="H61" s="11"/>
      <c r="I61" s="12"/>
      <c r="J61" s="11"/>
      <c r="K61" s="12"/>
    </row>
    <row r="62" spans="1:11" ht="20.25">
      <c r="A62" s="12"/>
      <c r="B62" s="8" t="s">
        <v>189</v>
      </c>
      <c r="C62" s="12">
        <v>13</v>
      </c>
      <c r="D62" s="12" t="s">
        <v>176</v>
      </c>
      <c r="E62" s="11"/>
      <c r="F62" s="11"/>
      <c r="G62" s="11"/>
      <c r="H62" s="22">
        <v>6190</v>
      </c>
      <c r="I62" s="6" t="s">
        <v>164</v>
      </c>
      <c r="J62" s="8" t="s">
        <v>165</v>
      </c>
      <c r="K62" s="12">
        <v>1</v>
      </c>
    </row>
    <row r="63" spans="1:11" ht="20.25">
      <c r="A63" s="12"/>
      <c r="B63" s="11" t="s">
        <v>190</v>
      </c>
      <c r="C63" s="12">
        <v>13</v>
      </c>
      <c r="D63" s="12" t="s">
        <v>176</v>
      </c>
      <c r="E63" s="11"/>
      <c r="F63" s="11"/>
      <c r="G63" s="11"/>
      <c r="H63" s="11"/>
      <c r="I63" s="12"/>
      <c r="J63" s="11"/>
      <c r="K63" s="12"/>
    </row>
    <row r="64" spans="1:11" ht="20.25">
      <c r="A64" s="12"/>
      <c r="B64" s="11" t="s">
        <v>221</v>
      </c>
      <c r="C64" s="12">
        <v>1</v>
      </c>
      <c r="D64" s="12" t="s">
        <v>176</v>
      </c>
      <c r="E64" s="11"/>
      <c r="F64" s="11"/>
      <c r="G64" s="11"/>
      <c r="H64" s="11"/>
      <c r="I64" s="12"/>
      <c r="J64" s="11"/>
      <c r="K64" s="12"/>
    </row>
    <row r="65" spans="1:11" ht="20.25">
      <c r="A65" s="12">
        <v>15</v>
      </c>
      <c r="B65" s="8" t="s">
        <v>222</v>
      </c>
      <c r="C65" s="12"/>
      <c r="D65" s="12"/>
      <c r="E65" s="117" t="s">
        <v>186</v>
      </c>
      <c r="F65" s="118"/>
      <c r="G65" s="119"/>
      <c r="H65" s="11"/>
      <c r="I65" s="12"/>
      <c r="J65" s="11"/>
      <c r="K65" s="12"/>
    </row>
    <row r="66" spans="1:11" ht="20.25">
      <c r="A66" s="12"/>
      <c r="B66" s="11" t="s">
        <v>187</v>
      </c>
      <c r="C66" s="12">
        <v>1</v>
      </c>
      <c r="D66" s="12" t="s">
        <v>176</v>
      </c>
      <c r="E66" s="11"/>
      <c r="F66" s="11"/>
      <c r="G66" s="11"/>
      <c r="H66" s="11"/>
      <c r="I66" s="12"/>
      <c r="J66" s="11"/>
      <c r="K66" s="12"/>
    </row>
    <row r="67" spans="1:11" ht="20.25">
      <c r="A67" s="12"/>
      <c r="B67" s="11" t="s">
        <v>188</v>
      </c>
      <c r="C67" s="12">
        <v>14</v>
      </c>
      <c r="D67" s="12" t="s">
        <v>176</v>
      </c>
      <c r="E67" s="11"/>
      <c r="F67" s="11"/>
      <c r="G67" s="11"/>
      <c r="H67" s="11"/>
      <c r="I67" s="12"/>
      <c r="J67" s="11"/>
      <c r="K67" s="12"/>
    </row>
    <row r="68" spans="1:11" ht="20.25">
      <c r="A68" s="12"/>
      <c r="B68" s="8" t="s">
        <v>189</v>
      </c>
      <c r="C68" s="12">
        <v>9</v>
      </c>
      <c r="D68" s="12" t="s">
        <v>176</v>
      </c>
      <c r="E68" s="11"/>
      <c r="F68" s="11"/>
      <c r="G68" s="11"/>
      <c r="H68" s="22">
        <v>3240</v>
      </c>
      <c r="I68" s="6" t="s">
        <v>164</v>
      </c>
      <c r="J68" s="8" t="s">
        <v>165</v>
      </c>
      <c r="K68" s="12">
        <v>1</v>
      </c>
    </row>
    <row r="69" spans="1:11" ht="20.25">
      <c r="A69" s="12"/>
      <c r="B69" s="11" t="s">
        <v>190</v>
      </c>
      <c r="C69" s="12">
        <v>9</v>
      </c>
      <c r="D69" s="12" t="s">
        <v>176</v>
      </c>
      <c r="E69" s="11"/>
      <c r="F69" s="11"/>
      <c r="G69" s="11"/>
      <c r="H69" s="11" t="s">
        <v>223</v>
      </c>
      <c r="I69" s="12"/>
      <c r="J69" s="11"/>
      <c r="K69" s="12"/>
    </row>
    <row r="70" spans="1:11" ht="20.25">
      <c r="A70" s="12"/>
      <c r="B70" s="11" t="s">
        <v>221</v>
      </c>
      <c r="C70" s="12">
        <v>1</v>
      </c>
      <c r="D70" s="12" t="s">
        <v>176</v>
      </c>
      <c r="E70" s="11"/>
      <c r="F70" s="11"/>
      <c r="G70" s="11"/>
      <c r="H70" s="11"/>
      <c r="I70" s="12"/>
      <c r="J70" s="11"/>
      <c r="K70" s="12"/>
    </row>
    <row r="71" spans="1:11" ht="20.25">
      <c r="A71" s="12">
        <v>16</v>
      </c>
      <c r="B71" s="8" t="s">
        <v>224</v>
      </c>
      <c r="C71" s="12"/>
      <c r="D71" s="12"/>
      <c r="E71" s="117" t="s">
        <v>186</v>
      </c>
      <c r="F71" s="118"/>
      <c r="G71" s="119"/>
      <c r="H71" s="11"/>
      <c r="I71" s="12"/>
      <c r="J71" s="11"/>
      <c r="K71" s="12"/>
    </row>
    <row r="72" spans="1:11" ht="20.25">
      <c r="A72" s="12"/>
      <c r="B72" s="11" t="s">
        <v>188</v>
      </c>
      <c r="C72" s="12">
        <v>8</v>
      </c>
      <c r="D72" s="12" t="s">
        <v>176</v>
      </c>
      <c r="E72" s="11"/>
      <c r="F72" s="11"/>
      <c r="G72" s="11"/>
      <c r="H72" s="11"/>
      <c r="I72" s="12"/>
      <c r="J72" s="11"/>
      <c r="K72" s="12"/>
    </row>
    <row r="73" spans="1:11" ht="20.25">
      <c r="A73" s="12"/>
      <c r="B73" s="8" t="s">
        <v>189</v>
      </c>
      <c r="C73" s="12">
        <v>6</v>
      </c>
      <c r="D73" s="12" t="s">
        <v>176</v>
      </c>
      <c r="E73" s="11"/>
      <c r="F73" s="11"/>
      <c r="G73" s="11"/>
      <c r="H73" s="28"/>
      <c r="I73" s="6" t="s">
        <v>164</v>
      </c>
      <c r="J73" s="8" t="s">
        <v>165</v>
      </c>
      <c r="K73" s="12">
        <v>1</v>
      </c>
    </row>
    <row r="74" spans="1:11" ht="20.25">
      <c r="A74" s="12"/>
      <c r="B74" s="11" t="s">
        <v>190</v>
      </c>
      <c r="C74" s="12">
        <v>6</v>
      </c>
      <c r="D74" s="12" t="s">
        <v>176</v>
      </c>
      <c r="E74" s="11"/>
      <c r="F74" s="11"/>
      <c r="G74" s="11"/>
      <c r="H74" s="11" t="s">
        <v>223</v>
      </c>
      <c r="I74" s="12"/>
      <c r="J74" s="11"/>
      <c r="K74" s="12"/>
    </row>
    <row r="75" spans="1:11" ht="20.25">
      <c r="A75" s="12">
        <v>17</v>
      </c>
      <c r="B75" s="8" t="s">
        <v>225</v>
      </c>
      <c r="C75" s="12"/>
      <c r="D75" s="12"/>
      <c r="E75" s="117" t="s">
        <v>186</v>
      </c>
      <c r="F75" s="118"/>
      <c r="G75" s="119"/>
      <c r="H75" s="11"/>
      <c r="I75" s="12"/>
      <c r="J75" s="11"/>
      <c r="K75" s="12"/>
    </row>
    <row r="76" spans="1:11" ht="20.25">
      <c r="A76" s="12"/>
      <c r="B76" s="11" t="s">
        <v>187</v>
      </c>
      <c r="C76" s="12">
        <v>3</v>
      </c>
      <c r="D76" s="12" t="s">
        <v>176</v>
      </c>
      <c r="E76" s="11"/>
      <c r="F76" s="11"/>
      <c r="G76" s="11"/>
      <c r="H76" s="11"/>
      <c r="I76" s="12"/>
      <c r="J76" s="11"/>
      <c r="K76" s="12"/>
    </row>
    <row r="77" spans="1:11" ht="20.25">
      <c r="A77" s="12"/>
      <c r="B77" s="11" t="s">
        <v>188</v>
      </c>
      <c r="C77" s="12">
        <v>113</v>
      </c>
      <c r="D77" s="12" t="s">
        <v>176</v>
      </c>
      <c r="E77" s="11"/>
      <c r="F77" s="11"/>
      <c r="G77" s="11"/>
      <c r="H77" s="11"/>
      <c r="I77" s="12"/>
      <c r="J77" s="11"/>
      <c r="K77" s="12"/>
    </row>
    <row r="78" spans="1:11" ht="20.25">
      <c r="A78" s="12"/>
      <c r="B78" s="8" t="s">
        <v>189</v>
      </c>
      <c r="C78" s="12">
        <v>79</v>
      </c>
      <c r="D78" s="12" t="s">
        <v>176</v>
      </c>
      <c r="E78" s="11"/>
      <c r="F78" s="11"/>
      <c r="G78" s="11"/>
      <c r="H78" s="22">
        <f>18510</f>
        <v>18510</v>
      </c>
      <c r="I78" s="6" t="s">
        <v>164</v>
      </c>
      <c r="J78" s="8" t="s">
        <v>183</v>
      </c>
      <c r="K78" s="12">
        <v>1</v>
      </c>
    </row>
    <row r="79" spans="1:11" ht="20.25">
      <c r="A79" s="12"/>
      <c r="B79" s="11" t="s">
        <v>190</v>
      </c>
      <c r="C79" s="12">
        <v>79</v>
      </c>
      <c r="D79" s="12" t="s">
        <v>176</v>
      </c>
      <c r="E79" s="11"/>
      <c r="F79" s="11"/>
      <c r="G79" s="11"/>
      <c r="H79" s="11"/>
      <c r="I79" s="12"/>
      <c r="J79" s="11"/>
      <c r="K79" s="12"/>
    </row>
    <row r="80" spans="1:11" ht="20.25">
      <c r="A80" s="6"/>
      <c r="B80" s="11" t="s">
        <v>221</v>
      </c>
      <c r="C80" s="6">
        <v>3</v>
      </c>
      <c r="D80" s="6" t="s">
        <v>176</v>
      </c>
      <c r="E80" s="7"/>
      <c r="F80" s="7"/>
      <c r="G80" s="7"/>
      <c r="H80" s="7"/>
      <c r="I80" s="6"/>
      <c r="J80" s="7"/>
      <c r="K80" s="6"/>
    </row>
    <row r="81" spans="1:11" ht="20.25">
      <c r="A81" s="6">
        <v>18</v>
      </c>
      <c r="B81" s="11" t="s">
        <v>226</v>
      </c>
      <c r="C81" s="6"/>
      <c r="D81" s="6"/>
      <c r="E81" s="117" t="s">
        <v>186</v>
      </c>
      <c r="F81" s="118"/>
      <c r="G81" s="119"/>
      <c r="H81" s="7"/>
      <c r="I81" s="6"/>
      <c r="J81" s="7"/>
      <c r="K81" s="6"/>
    </row>
    <row r="82" spans="1:11" ht="20.25">
      <c r="A82" s="6"/>
      <c r="B82" s="11" t="s">
        <v>227</v>
      </c>
      <c r="C82" s="6">
        <v>4</v>
      </c>
      <c r="D82" s="6" t="s">
        <v>161</v>
      </c>
      <c r="E82" s="7"/>
      <c r="F82" s="7"/>
      <c r="G82" s="7"/>
      <c r="H82" s="10">
        <v>8800</v>
      </c>
      <c r="I82" s="6" t="s">
        <v>164</v>
      </c>
      <c r="J82" s="8" t="s">
        <v>183</v>
      </c>
      <c r="K82" s="12">
        <v>1</v>
      </c>
    </row>
    <row r="83" spans="1:11" ht="20.25">
      <c r="A83" s="6"/>
      <c r="B83" s="8" t="s">
        <v>228</v>
      </c>
      <c r="C83" s="6">
        <v>4</v>
      </c>
      <c r="D83" s="6" t="s">
        <v>161</v>
      </c>
      <c r="E83" s="7"/>
      <c r="F83" s="7"/>
      <c r="G83" s="7"/>
      <c r="H83" s="9"/>
      <c r="I83" s="6"/>
      <c r="J83" s="8"/>
      <c r="K83" s="12"/>
    </row>
    <row r="84" spans="1:11" ht="20.25">
      <c r="A84" s="13"/>
      <c r="B84" s="14"/>
      <c r="C84" s="13"/>
      <c r="D84" s="13"/>
      <c r="E84" s="15"/>
      <c r="F84" s="15"/>
      <c r="G84" s="15"/>
      <c r="H84" s="16"/>
      <c r="I84" s="13"/>
      <c r="J84" s="14"/>
      <c r="K84" s="17"/>
    </row>
  </sheetData>
  <mergeCells count="38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  <mergeCell ref="E46:G46"/>
    <mergeCell ref="E52:G52"/>
    <mergeCell ref="E11:G11"/>
    <mergeCell ref="E24:G24"/>
    <mergeCell ref="E28:G28"/>
    <mergeCell ref="A34:K34"/>
    <mergeCell ref="E65:G65"/>
    <mergeCell ref="E71:G71"/>
    <mergeCell ref="E75:G75"/>
    <mergeCell ref="E81:G81"/>
    <mergeCell ref="A9:K9"/>
    <mergeCell ref="A10:K10"/>
    <mergeCell ref="E53:G53"/>
    <mergeCell ref="A55:K55"/>
    <mergeCell ref="A56:K56"/>
    <mergeCell ref="E57:G57"/>
    <mergeCell ref="E58:G58"/>
    <mergeCell ref="E59:G59"/>
    <mergeCell ref="A35:K35"/>
    <mergeCell ref="E36:G36"/>
    <mergeCell ref="E41:G41"/>
    <mergeCell ref="A45:K4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8B1D9-2F66-4129-9F43-35C14E791BE1}">
  <dimension ref="A1:K29"/>
  <sheetViews>
    <sheetView topLeftCell="A28" workbookViewId="0">
      <selection activeCell="B4" sqref="B4:B7"/>
    </sheetView>
  </sheetViews>
  <sheetFormatPr defaultRowHeight="15"/>
  <cols>
    <col min="1" max="1" width="9" style="31" bestFit="1" customWidth="1"/>
    <col min="2" max="2" width="64" style="30" bestFit="1" customWidth="1"/>
    <col min="3" max="3" width="9.28515625" bestFit="1" customWidth="1"/>
    <col min="7" max="7" width="35.7109375" style="29" customWidth="1"/>
    <col min="8" max="8" width="12.7109375" bestFit="1" customWidth="1"/>
    <col min="9" max="9" width="14.28515625" style="32" bestFit="1" customWidth="1"/>
    <col min="10" max="10" width="20.7109375" bestFit="1" customWidth="1"/>
    <col min="11" max="11" width="21.85546875" customWidth="1"/>
  </cols>
  <sheetData>
    <row r="1" spans="1:11" ht="18.75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 ht="18.75">
      <c r="A2" s="168" t="s">
        <v>33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ht="18.75">
      <c r="A3" s="169" t="s">
        <v>1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18.75">
      <c r="A4" s="170" t="s">
        <v>54</v>
      </c>
      <c r="B4" s="170" t="s">
        <v>55</v>
      </c>
      <c r="C4" s="171" t="s">
        <v>56</v>
      </c>
      <c r="D4" s="171"/>
      <c r="E4" s="171" t="s">
        <v>57</v>
      </c>
      <c r="F4" s="171"/>
      <c r="G4" s="171"/>
      <c r="H4" s="172" t="s">
        <v>18</v>
      </c>
      <c r="I4" s="189" t="s">
        <v>259</v>
      </c>
      <c r="J4" s="189" t="s">
        <v>109</v>
      </c>
      <c r="K4" s="173" t="s">
        <v>60</v>
      </c>
    </row>
    <row r="5" spans="1:11">
      <c r="A5" s="170"/>
      <c r="B5" s="170"/>
      <c r="C5" s="171" t="s">
        <v>61</v>
      </c>
      <c r="D5" s="170" t="s">
        <v>62</v>
      </c>
      <c r="E5" s="171" t="s">
        <v>63</v>
      </c>
      <c r="F5" s="170" t="s">
        <v>64</v>
      </c>
      <c r="G5" s="170" t="s">
        <v>65</v>
      </c>
      <c r="H5" s="172"/>
      <c r="I5" s="190"/>
      <c r="J5" s="190"/>
      <c r="K5" s="173"/>
    </row>
    <row r="6" spans="1:11" ht="18.75">
      <c r="A6" s="170"/>
      <c r="B6" s="170"/>
      <c r="C6" s="171"/>
      <c r="D6" s="170"/>
      <c r="E6" s="171"/>
      <c r="F6" s="170"/>
      <c r="G6" s="170"/>
      <c r="H6" s="174" t="s">
        <v>68</v>
      </c>
      <c r="I6" s="191"/>
      <c r="J6" s="191"/>
      <c r="K6" s="173"/>
    </row>
    <row r="7" spans="1:11" ht="18.75">
      <c r="A7" s="170"/>
      <c r="B7" s="170"/>
      <c r="C7" s="176"/>
      <c r="D7" s="177"/>
      <c r="E7" s="176"/>
      <c r="F7" s="177"/>
      <c r="G7" s="177"/>
      <c r="H7" s="178" t="s">
        <v>70</v>
      </c>
      <c r="I7" s="175" t="s">
        <v>71</v>
      </c>
      <c r="J7" s="175" t="s">
        <v>69</v>
      </c>
      <c r="K7" s="173"/>
    </row>
    <row r="8" spans="1:11" ht="18.75">
      <c r="A8" s="174"/>
      <c r="B8" s="132" t="s">
        <v>72</v>
      </c>
      <c r="C8" s="179"/>
      <c r="D8" s="179"/>
      <c r="E8" s="179"/>
      <c r="F8" s="179"/>
      <c r="G8" s="133"/>
      <c r="H8" s="180">
        <f>H10+H13+H15+H17+H23+H26+H29</f>
        <v>780100</v>
      </c>
      <c r="I8" s="179"/>
      <c r="J8" s="179"/>
      <c r="K8" s="179"/>
    </row>
    <row r="9" spans="1:11" ht="18.75">
      <c r="A9" s="211"/>
      <c r="B9" s="212" t="s">
        <v>263</v>
      </c>
      <c r="C9" s="213"/>
      <c r="D9" s="213"/>
      <c r="E9" s="213"/>
      <c r="F9" s="213"/>
      <c r="G9" s="214"/>
      <c r="H9" s="215"/>
      <c r="I9" s="213"/>
      <c r="J9" s="213"/>
      <c r="K9" s="213"/>
    </row>
    <row r="10" spans="1:11" ht="18.75">
      <c r="A10" s="216">
        <v>1</v>
      </c>
      <c r="B10" s="217" t="s">
        <v>261</v>
      </c>
      <c r="C10" s="218"/>
      <c r="D10" s="216"/>
      <c r="E10" s="195"/>
      <c r="F10" s="195"/>
      <c r="G10" s="209" t="s">
        <v>233</v>
      </c>
      <c r="H10" s="219">
        <v>74100</v>
      </c>
      <c r="I10" s="200" t="s">
        <v>234</v>
      </c>
      <c r="J10" s="195" t="s">
        <v>235</v>
      </c>
      <c r="K10" s="220"/>
    </row>
    <row r="11" spans="1:11" ht="37.5">
      <c r="A11" s="216"/>
      <c r="B11" s="217" t="s">
        <v>262</v>
      </c>
      <c r="C11" s="218"/>
      <c r="D11" s="221"/>
      <c r="E11" s="195"/>
      <c r="F11" s="195"/>
      <c r="G11" s="209"/>
      <c r="H11" s="195"/>
      <c r="I11" s="200"/>
      <c r="J11" s="195"/>
      <c r="K11" s="220"/>
    </row>
    <row r="12" spans="1:11" ht="18.75">
      <c r="A12" s="216"/>
      <c r="B12" s="222" t="s">
        <v>264</v>
      </c>
      <c r="C12" s="218"/>
      <c r="D12" s="221"/>
      <c r="E12" s="195"/>
      <c r="F12" s="195"/>
      <c r="G12" s="209"/>
      <c r="H12" s="195"/>
      <c r="I12" s="200"/>
      <c r="J12" s="195"/>
      <c r="K12" s="220"/>
    </row>
    <row r="13" spans="1:11" ht="18.75">
      <c r="A13" s="216">
        <v>2</v>
      </c>
      <c r="B13" s="217" t="s">
        <v>236</v>
      </c>
      <c r="C13" s="218">
        <v>1013</v>
      </c>
      <c r="D13" s="216" t="s">
        <v>176</v>
      </c>
      <c r="E13" s="195"/>
      <c r="F13" s="195"/>
      <c r="G13" s="209" t="s">
        <v>237</v>
      </c>
      <c r="H13" s="195">
        <v>3000</v>
      </c>
      <c r="I13" s="200" t="s">
        <v>234</v>
      </c>
      <c r="J13" s="195" t="s">
        <v>235</v>
      </c>
      <c r="K13" s="220"/>
    </row>
    <row r="14" spans="1:11" ht="18.75">
      <c r="A14" s="216"/>
      <c r="B14" s="217" t="s">
        <v>238</v>
      </c>
      <c r="C14" s="218"/>
      <c r="D14" s="216"/>
      <c r="E14" s="195"/>
      <c r="F14" s="195"/>
      <c r="G14" s="209"/>
      <c r="H14" s="195"/>
      <c r="I14" s="200"/>
      <c r="J14" s="195"/>
      <c r="K14" s="220"/>
    </row>
    <row r="15" spans="1:11" ht="18.75">
      <c r="A15" s="216">
        <v>3</v>
      </c>
      <c r="B15" s="217" t="s">
        <v>239</v>
      </c>
      <c r="C15" s="218">
        <v>4</v>
      </c>
      <c r="D15" s="216" t="s">
        <v>240</v>
      </c>
      <c r="E15" s="195"/>
      <c r="F15" s="195"/>
      <c r="G15" s="209" t="s">
        <v>241</v>
      </c>
      <c r="H15" s="195">
        <v>5000</v>
      </c>
      <c r="I15" s="200" t="s">
        <v>234</v>
      </c>
      <c r="J15" s="195" t="s">
        <v>235</v>
      </c>
      <c r="K15" s="220"/>
    </row>
    <row r="16" spans="1:11" ht="18.75">
      <c r="A16" s="216"/>
      <c r="B16" s="217" t="s">
        <v>242</v>
      </c>
      <c r="C16" s="218"/>
      <c r="D16" s="216"/>
      <c r="E16" s="195"/>
      <c r="F16" s="195"/>
      <c r="G16" s="209"/>
      <c r="H16" s="195"/>
      <c r="I16" s="200"/>
      <c r="J16" s="195"/>
      <c r="K16" s="220"/>
    </row>
    <row r="17" spans="1:11" ht="18.75">
      <c r="A17" s="216">
        <v>4</v>
      </c>
      <c r="B17" s="217" t="s">
        <v>243</v>
      </c>
      <c r="C17" s="218"/>
      <c r="D17" s="216"/>
      <c r="E17" s="195"/>
      <c r="F17" s="195"/>
      <c r="G17" s="209" t="s">
        <v>237</v>
      </c>
      <c r="H17" s="219">
        <v>122300</v>
      </c>
      <c r="I17" s="200" t="s">
        <v>234</v>
      </c>
      <c r="J17" s="195" t="s">
        <v>235</v>
      </c>
      <c r="K17" s="220"/>
    </row>
    <row r="18" spans="1:11" ht="18.75">
      <c r="A18" s="216"/>
      <c r="B18" s="217" t="s">
        <v>244</v>
      </c>
      <c r="C18" s="218"/>
      <c r="D18" s="216"/>
      <c r="E18" s="195"/>
      <c r="F18" s="195"/>
      <c r="G18" s="209"/>
      <c r="H18" s="219"/>
      <c r="I18" s="200"/>
      <c r="J18" s="195"/>
      <c r="K18" s="220"/>
    </row>
    <row r="19" spans="1:11" ht="18.75">
      <c r="A19" s="216"/>
      <c r="B19" s="217" t="s">
        <v>245</v>
      </c>
      <c r="C19" s="218"/>
      <c r="D19" s="216"/>
      <c r="E19" s="195"/>
      <c r="F19" s="195"/>
      <c r="G19" s="209"/>
      <c r="H19" s="219"/>
      <c r="I19" s="200"/>
      <c r="J19" s="195"/>
      <c r="K19" s="220"/>
    </row>
    <row r="20" spans="1:11" ht="18.75">
      <c r="A20" s="216"/>
      <c r="B20" s="217" t="s">
        <v>246</v>
      </c>
      <c r="C20" s="218">
        <v>4</v>
      </c>
      <c r="D20" s="216" t="s">
        <v>240</v>
      </c>
      <c r="E20" s="195"/>
      <c r="F20" s="195"/>
      <c r="G20" s="209" t="s">
        <v>247</v>
      </c>
      <c r="H20" s="219"/>
      <c r="I20" s="200"/>
      <c r="J20" s="195"/>
      <c r="K20" s="220"/>
    </row>
    <row r="21" spans="1:11" ht="37.5">
      <c r="A21" s="216"/>
      <c r="B21" s="217" t="s">
        <v>248</v>
      </c>
      <c r="C21" s="218">
        <v>6</v>
      </c>
      <c r="D21" s="216" t="s">
        <v>240</v>
      </c>
      <c r="E21" s="195"/>
      <c r="F21" s="195"/>
      <c r="G21" s="209" t="s">
        <v>249</v>
      </c>
      <c r="H21" s="219"/>
      <c r="I21" s="200"/>
      <c r="J21" s="195"/>
      <c r="K21" s="220"/>
    </row>
    <row r="22" spans="1:11" ht="18.75">
      <c r="A22" s="216"/>
      <c r="B22" s="217" t="s">
        <v>265</v>
      </c>
      <c r="C22" s="218">
        <v>4044</v>
      </c>
      <c r="D22" s="216" t="s">
        <v>176</v>
      </c>
      <c r="E22" s="195"/>
      <c r="F22" s="195"/>
      <c r="G22" s="209" t="s">
        <v>237</v>
      </c>
      <c r="H22" s="219"/>
      <c r="I22" s="200"/>
      <c r="J22" s="195"/>
      <c r="K22" s="220"/>
    </row>
    <row r="23" spans="1:11" ht="18.75">
      <c r="A23" s="216">
        <v>6</v>
      </c>
      <c r="B23" s="217" t="s">
        <v>253</v>
      </c>
      <c r="C23" s="218">
        <v>10</v>
      </c>
      <c r="D23" s="216" t="s">
        <v>254</v>
      </c>
      <c r="E23" s="195"/>
      <c r="F23" s="195"/>
      <c r="G23" s="209" t="s">
        <v>255</v>
      </c>
      <c r="H23" s="219">
        <v>520000</v>
      </c>
      <c r="I23" s="200" t="s">
        <v>234</v>
      </c>
      <c r="J23" s="195" t="s">
        <v>235</v>
      </c>
      <c r="K23" s="220"/>
    </row>
    <row r="24" spans="1:11" ht="18.75">
      <c r="A24" s="216"/>
      <c r="B24" s="217" t="s">
        <v>256</v>
      </c>
      <c r="C24" s="218"/>
      <c r="D24" s="216"/>
      <c r="E24" s="195"/>
      <c r="F24" s="195"/>
      <c r="G24" s="209" t="s">
        <v>257</v>
      </c>
      <c r="H24" s="216" t="s">
        <v>260</v>
      </c>
      <c r="I24" s="200"/>
      <c r="J24" s="195"/>
      <c r="K24" s="220"/>
    </row>
    <row r="25" spans="1:11" ht="18.75">
      <c r="A25" s="216"/>
      <c r="B25" s="222" t="s">
        <v>74</v>
      </c>
      <c r="C25" s="218"/>
      <c r="D25" s="216"/>
      <c r="E25" s="195"/>
      <c r="F25" s="195"/>
      <c r="G25" s="209"/>
      <c r="H25" s="219"/>
      <c r="I25" s="200"/>
      <c r="J25" s="195"/>
      <c r="K25" s="220"/>
    </row>
    <row r="26" spans="1:11" ht="18.75">
      <c r="A26" s="216">
        <v>5</v>
      </c>
      <c r="B26" s="217" t="s">
        <v>250</v>
      </c>
      <c r="C26" s="218">
        <v>40</v>
      </c>
      <c r="D26" s="216" t="s">
        <v>176</v>
      </c>
      <c r="E26" s="195"/>
      <c r="F26" s="195"/>
      <c r="G26" s="209" t="s">
        <v>251</v>
      </c>
      <c r="H26" s="219">
        <v>52700</v>
      </c>
      <c r="I26" s="200" t="s">
        <v>234</v>
      </c>
      <c r="J26" s="195" t="s">
        <v>235</v>
      </c>
      <c r="K26" s="220"/>
    </row>
    <row r="27" spans="1:11" ht="18.75">
      <c r="A27" s="216"/>
      <c r="B27" s="217" t="s">
        <v>252</v>
      </c>
      <c r="C27" s="218"/>
      <c r="D27" s="216"/>
      <c r="E27" s="195"/>
      <c r="F27" s="195"/>
      <c r="G27" s="209"/>
      <c r="H27" s="219"/>
      <c r="I27" s="200"/>
      <c r="J27" s="195"/>
      <c r="K27" s="220"/>
    </row>
    <row r="28" spans="1:11" ht="18.75">
      <c r="A28" s="223"/>
      <c r="B28" s="224" t="s">
        <v>266</v>
      </c>
      <c r="C28" s="220"/>
      <c r="D28" s="225"/>
      <c r="E28" s="225"/>
      <c r="F28" s="225"/>
      <c r="G28" s="226"/>
      <c r="H28" s="225"/>
      <c r="I28" s="227"/>
      <c r="J28" s="225"/>
      <c r="K28" s="225"/>
    </row>
    <row r="29" spans="1:11" ht="18.75">
      <c r="A29" s="228">
        <v>7</v>
      </c>
      <c r="B29" s="229" t="s">
        <v>258</v>
      </c>
      <c r="C29" s="230">
        <v>30</v>
      </c>
      <c r="D29" s="228" t="s">
        <v>176</v>
      </c>
      <c r="E29" s="231"/>
      <c r="F29" s="231"/>
      <c r="G29" s="232" t="s">
        <v>129</v>
      </c>
      <c r="H29" s="233">
        <v>3000</v>
      </c>
      <c r="I29" s="234" t="s">
        <v>234</v>
      </c>
      <c r="J29" s="231" t="s">
        <v>235</v>
      </c>
      <c r="K29" s="235"/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443F1-4613-4542-92F8-4CB9BA4051B8}">
  <dimension ref="A1:K23"/>
  <sheetViews>
    <sheetView workbookViewId="0">
      <selection activeCell="I10" sqref="I10"/>
    </sheetView>
  </sheetViews>
  <sheetFormatPr defaultColWidth="8.85546875" defaultRowHeight="21"/>
  <cols>
    <col min="1" max="1" width="8.85546875" style="36"/>
    <col min="2" max="2" width="36" style="34" customWidth="1"/>
    <col min="3" max="7" width="8.85546875" style="33"/>
    <col min="8" max="8" width="13.7109375" style="33" customWidth="1"/>
    <col min="9" max="9" width="14.85546875" style="33" customWidth="1"/>
    <col min="10" max="10" width="18.28515625" style="33" customWidth="1"/>
    <col min="11" max="11" width="22.7109375" style="33" customWidth="1"/>
    <col min="12" max="16384" width="8.85546875" style="33"/>
  </cols>
  <sheetData>
    <row r="1" spans="1:11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>
      <c r="A2" s="168" t="s">
        <v>34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>
      <c r="A3" s="169" t="s">
        <v>1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>
      <c r="A4" s="170" t="s">
        <v>54</v>
      </c>
      <c r="B4" s="170" t="s">
        <v>55</v>
      </c>
      <c r="C4" s="171" t="s">
        <v>56</v>
      </c>
      <c r="D4" s="171"/>
      <c r="E4" s="171" t="s">
        <v>57</v>
      </c>
      <c r="F4" s="171"/>
      <c r="G4" s="171"/>
      <c r="H4" s="172" t="s">
        <v>18</v>
      </c>
      <c r="I4" s="170" t="s">
        <v>259</v>
      </c>
      <c r="J4" s="170" t="s">
        <v>109</v>
      </c>
      <c r="K4" s="173" t="s">
        <v>60</v>
      </c>
    </row>
    <row r="5" spans="1:11">
      <c r="A5" s="170"/>
      <c r="B5" s="170"/>
      <c r="C5" s="171" t="s">
        <v>61</v>
      </c>
      <c r="D5" s="170" t="s">
        <v>62</v>
      </c>
      <c r="E5" s="171" t="s">
        <v>63</v>
      </c>
      <c r="F5" s="170" t="s">
        <v>64</v>
      </c>
      <c r="G5" s="170" t="s">
        <v>65</v>
      </c>
      <c r="H5" s="172"/>
      <c r="I5" s="170"/>
      <c r="J5" s="170"/>
      <c r="K5" s="173"/>
    </row>
    <row r="6" spans="1:11">
      <c r="A6" s="170"/>
      <c r="B6" s="170"/>
      <c r="C6" s="171"/>
      <c r="D6" s="170"/>
      <c r="E6" s="171"/>
      <c r="F6" s="170"/>
      <c r="G6" s="170"/>
      <c r="H6" s="174" t="s">
        <v>68</v>
      </c>
      <c r="I6" s="170"/>
      <c r="J6" s="170"/>
      <c r="K6" s="173"/>
    </row>
    <row r="7" spans="1:11">
      <c r="A7" s="170"/>
      <c r="B7" s="170"/>
      <c r="C7" s="176"/>
      <c r="D7" s="177"/>
      <c r="E7" s="176"/>
      <c r="F7" s="177"/>
      <c r="G7" s="177"/>
      <c r="H7" s="178" t="s">
        <v>70</v>
      </c>
      <c r="I7" s="175" t="s">
        <v>71</v>
      </c>
      <c r="J7" s="175" t="s">
        <v>69</v>
      </c>
      <c r="K7" s="173"/>
    </row>
    <row r="8" spans="1:11">
      <c r="A8" s="174"/>
      <c r="B8" s="132" t="s">
        <v>72</v>
      </c>
      <c r="C8" s="179"/>
      <c r="D8" s="179"/>
      <c r="E8" s="179"/>
      <c r="F8" s="179"/>
      <c r="G8" s="133"/>
      <c r="H8" s="180">
        <f>H11+H18+H21</f>
        <v>683765</v>
      </c>
      <c r="I8" s="179"/>
      <c r="J8" s="179"/>
      <c r="K8" s="179"/>
    </row>
    <row r="9" spans="1:11">
      <c r="A9" s="179"/>
      <c r="B9" s="236" t="s">
        <v>267</v>
      </c>
      <c r="C9" s="237"/>
      <c r="D9" s="237"/>
      <c r="E9" s="237"/>
      <c r="F9" s="237"/>
      <c r="G9" s="237"/>
      <c r="H9" s="194"/>
      <c r="I9" s="179"/>
      <c r="J9" s="237"/>
      <c r="K9" s="237"/>
    </row>
    <row r="10" spans="1:11" ht="38.25">
      <c r="A10" s="179">
        <v>1</v>
      </c>
      <c r="B10" s="238" t="s">
        <v>268</v>
      </c>
      <c r="C10" s="237"/>
      <c r="D10" s="237"/>
      <c r="E10" s="237"/>
      <c r="F10" s="237"/>
      <c r="G10" s="237"/>
      <c r="H10" s="194"/>
      <c r="I10" s="179"/>
      <c r="J10" s="237"/>
      <c r="K10" s="237"/>
    </row>
    <row r="11" spans="1:11">
      <c r="A11" s="179"/>
      <c r="B11" s="238" t="s">
        <v>269</v>
      </c>
      <c r="C11" s="237"/>
      <c r="D11" s="237"/>
      <c r="E11" s="179">
        <v>6</v>
      </c>
      <c r="F11" s="179" t="s">
        <v>114</v>
      </c>
      <c r="G11" s="179" t="s">
        <v>78</v>
      </c>
      <c r="H11" s="194">
        <v>432205</v>
      </c>
      <c r="I11" s="179" t="s">
        <v>28</v>
      </c>
      <c r="J11" s="179" t="s">
        <v>79</v>
      </c>
      <c r="K11" s="179">
        <v>3</v>
      </c>
    </row>
    <row r="12" spans="1:11" ht="38.25">
      <c r="A12" s="179"/>
      <c r="B12" s="238" t="s">
        <v>270</v>
      </c>
      <c r="C12" s="179">
        <v>408</v>
      </c>
      <c r="D12" s="179" t="s">
        <v>271</v>
      </c>
      <c r="E12" s="237"/>
      <c r="F12" s="237"/>
      <c r="G12" s="237"/>
      <c r="H12" s="194"/>
      <c r="I12" s="179"/>
      <c r="J12" s="237"/>
      <c r="K12" s="179"/>
    </row>
    <row r="13" spans="1:11">
      <c r="A13" s="179"/>
      <c r="B13" s="238" t="s">
        <v>272</v>
      </c>
      <c r="C13" s="179">
        <v>204</v>
      </c>
      <c r="D13" s="179" t="s">
        <v>276</v>
      </c>
      <c r="E13" s="237"/>
      <c r="F13" s="237"/>
      <c r="G13" s="237"/>
      <c r="H13" s="194"/>
      <c r="I13" s="179"/>
      <c r="J13" s="237"/>
      <c r="K13" s="179"/>
    </row>
    <row r="14" spans="1:11">
      <c r="A14" s="179"/>
      <c r="B14" s="238" t="s">
        <v>273</v>
      </c>
      <c r="C14" s="179">
        <v>306</v>
      </c>
      <c r="D14" s="179" t="s">
        <v>271</v>
      </c>
      <c r="E14" s="237"/>
      <c r="F14" s="237"/>
      <c r="G14" s="237"/>
      <c r="H14" s="194"/>
      <c r="I14" s="179"/>
      <c r="J14" s="237"/>
      <c r="K14" s="179"/>
    </row>
    <row r="15" spans="1:11" ht="38.25">
      <c r="A15" s="179"/>
      <c r="B15" s="238" t="s">
        <v>274</v>
      </c>
      <c r="C15" s="179">
        <v>612</v>
      </c>
      <c r="D15" s="179" t="s">
        <v>271</v>
      </c>
      <c r="E15" s="237"/>
      <c r="F15" s="237"/>
      <c r="G15" s="237"/>
      <c r="H15" s="194"/>
      <c r="I15" s="179"/>
      <c r="J15" s="237"/>
      <c r="K15" s="179"/>
    </row>
    <row r="16" spans="1:11" ht="38.25">
      <c r="A16" s="179"/>
      <c r="B16" s="238" t="s">
        <v>275</v>
      </c>
      <c r="C16" s="179">
        <v>1250</v>
      </c>
      <c r="D16" s="179" t="s">
        <v>277</v>
      </c>
      <c r="E16" s="237"/>
      <c r="F16" s="237"/>
      <c r="G16" s="237"/>
      <c r="H16" s="194"/>
      <c r="I16" s="179"/>
      <c r="J16" s="237"/>
      <c r="K16" s="179"/>
    </row>
    <row r="17" spans="1:11" ht="38.25">
      <c r="A17" s="179">
        <v>2</v>
      </c>
      <c r="B17" s="238" t="s">
        <v>278</v>
      </c>
      <c r="C17" s="237"/>
      <c r="D17" s="237"/>
      <c r="E17" s="237"/>
      <c r="F17" s="237"/>
      <c r="G17" s="237"/>
      <c r="H17" s="194"/>
      <c r="I17" s="179"/>
      <c r="J17" s="237"/>
      <c r="K17" s="179"/>
    </row>
    <row r="18" spans="1:11" ht="38.25">
      <c r="A18" s="179"/>
      <c r="B18" s="238" t="s">
        <v>279</v>
      </c>
      <c r="C18" s="237"/>
      <c r="D18" s="237"/>
      <c r="E18" s="179">
        <v>6</v>
      </c>
      <c r="F18" s="179" t="s">
        <v>114</v>
      </c>
      <c r="G18" s="179" t="s">
        <v>78</v>
      </c>
      <c r="H18" s="194">
        <v>91560</v>
      </c>
      <c r="I18" s="179" t="s">
        <v>28</v>
      </c>
      <c r="J18" s="179" t="s">
        <v>79</v>
      </c>
      <c r="K18" s="179">
        <v>3</v>
      </c>
    </row>
    <row r="19" spans="1:11" ht="38.25">
      <c r="A19" s="179"/>
      <c r="B19" s="238" t="s">
        <v>280</v>
      </c>
      <c r="C19" s="179">
        <v>1120</v>
      </c>
      <c r="D19" s="179" t="s">
        <v>271</v>
      </c>
      <c r="E19" s="237"/>
      <c r="F19" s="237"/>
      <c r="G19" s="237"/>
      <c r="H19" s="194"/>
      <c r="I19" s="179"/>
      <c r="J19" s="237"/>
      <c r="K19" s="179"/>
    </row>
    <row r="20" spans="1:11">
      <c r="A20" s="179">
        <v>3</v>
      </c>
      <c r="B20" s="238" t="s">
        <v>243</v>
      </c>
      <c r="C20" s="237"/>
      <c r="D20" s="237"/>
      <c r="E20" s="237"/>
      <c r="F20" s="237"/>
      <c r="G20" s="237"/>
      <c r="H20" s="194"/>
      <c r="I20" s="179"/>
      <c r="J20" s="237"/>
      <c r="K20" s="179"/>
    </row>
    <row r="21" spans="1:11">
      <c r="A21" s="179"/>
      <c r="B21" s="238" t="s">
        <v>281</v>
      </c>
      <c r="C21" s="237"/>
      <c r="D21" s="237"/>
      <c r="E21" s="179">
        <v>6</v>
      </c>
      <c r="F21" s="179" t="s">
        <v>114</v>
      </c>
      <c r="G21" s="179" t="s">
        <v>78</v>
      </c>
      <c r="H21" s="194">
        <v>160000</v>
      </c>
      <c r="I21" s="179" t="s">
        <v>28</v>
      </c>
      <c r="J21" s="179" t="s">
        <v>79</v>
      </c>
      <c r="K21" s="179">
        <v>3</v>
      </c>
    </row>
    <row r="22" spans="1:11">
      <c r="A22" s="179"/>
      <c r="B22" s="238" t="s">
        <v>282</v>
      </c>
      <c r="C22" s="179">
        <v>40.799999999999997</v>
      </c>
      <c r="D22" s="179" t="s">
        <v>283</v>
      </c>
      <c r="E22" s="237"/>
      <c r="F22" s="237"/>
      <c r="G22" s="237"/>
      <c r="H22" s="194"/>
      <c r="I22" s="179"/>
      <c r="J22" s="237"/>
      <c r="K22" s="237"/>
    </row>
    <row r="23" spans="1:11">
      <c r="I23" s="36"/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CFAFA-814B-4A45-976E-667A45EF661C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56F07-B3DD-4AE4-979D-F58970F4A16A}">
  <dimension ref="A1:K14"/>
  <sheetViews>
    <sheetView workbookViewId="0">
      <selection activeCell="A9" sqref="A9:K9"/>
    </sheetView>
  </sheetViews>
  <sheetFormatPr defaultRowHeight="15"/>
  <cols>
    <col min="1" max="1" width="9.28515625" bestFit="1" customWidth="1"/>
    <col min="2" max="2" width="44.42578125" customWidth="1"/>
    <col min="3" max="3" width="12.42578125" bestFit="1" customWidth="1"/>
    <col min="8" max="8" width="12.42578125" bestFit="1" customWidth="1"/>
    <col min="9" max="9" width="14.7109375" customWidth="1"/>
    <col min="10" max="10" width="15.42578125" customWidth="1"/>
    <col min="11" max="11" width="16.7109375" customWidth="1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40" t="s">
        <v>284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</row>
    <row r="3" spans="1:11" ht="18.75">
      <c r="A3" s="241" t="s">
        <v>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</row>
    <row r="4" spans="1:11" ht="18.75">
      <c r="A4" s="242" t="s">
        <v>54</v>
      </c>
      <c r="B4" s="242" t="s">
        <v>55</v>
      </c>
      <c r="C4" s="243" t="s">
        <v>56</v>
      </c>
      <c r="D4" s="243"/>
      <c r="E4" s="243" t="s">
        <v>57</v>
      </c>
      <c r="F4" s="243"/>
      <c r="G4" s="243"/>
      <c r="H4" s="244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3" t="s">
        <v>61</v>
      </c>
      <c r="D5" s="242" t="s">
        <v>62</v>
      </c>
      <c r="E5" s="243" t="s">
        <v>63</v>
      </c>
      <c r="F5" s="242" t="s">
        <v>64</v>
      </c>
      <c r="G5" s="242" t="s">
        <v>65</v>
      </c>
      <c r="H5" s="244"/>
      <c r="I5" s="242"/>
      <c r="J5" s="242"/>
      <c r="K5" s="245"/>
    </row>
    <row r="6" spans="1:11" ht="18.75">
      <c r="A6" s="242"/>
      <c r="B6" s="242"/>
      <c r="C6" s="243"/>
      <c r="D6" s="242"/>
      <c r="E6" s="243"/>
      <c r="F6" s="242"/>
      <c r="G6" s="242"/>
      <c r="H6" s="246" t="s">
        <v>68</v>
      </c>
      <c r="I6" s="242"/>
      <c r="J6" s="242"/>
      <c r="K6" s="245"/>
    </row>
    <row r="7" spans="1:11" ht="18.75">
      <c r="A7" s="242"/>
      <c r="B7" s="242"/>
      <c r="C7" s="247"/>
      <c r="D7" s="248"/>
      <c r="E7" s="247"/>
      <c r="F7" s="248"/>
      <c r="G7" s="248"/>
      <c r="H7" s="249" t="s">
        <v>70</v>
      </c>
      <c r="I7" s="250" t="s">
        <v>71</v>
      </c>
      <c r="J7" s="250" t="s">
        <v>69</v>
      </c>
      <c r="K7" s="245"/>
    </row>
    <row r="8" spans="1:11" ht="18.75">
      <c r="A8" s="246"/>
      <c r="B8" s="251" t="s">
        <v>72</v>
      </c>
      <c r="C8" s="252"/>
      <c r="D8" s="252"/>
      <c r="E8" s="252"/>
      <c r="F8" s="252"/>
      <c r="G8" s="253"/>
      <c r="H8" s="254">
        <f>H10+H13</f>
        <v>190100</v>
      </c>
      <c r="I8" s="252"/>
      <c r="J8" s="252"/>
      <c r="K8" s="252"/>
    </row>
    <row r="9" spans="1:11" ht="18.75">
      <c r="A9" s="255" t="s">
        <v>285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</row>
    <row r="10" spans="1:11" ht="37.5">
      <c r="A10" s="256">
        <v>1</v>
      </c>
      <c r="B10" s="257" t="s">
        <v>286</v>
      </c>
      <c r="C10" s="258">
        <v>15000000</v>
      </c>
      <c r="D10" s="256" t="s">
        <v>287</v>
      </c>
      <c r="E10" s="259" t="s">
        <v>288</v>
      </c>
      <c r="F10" s="256" t="s">
        <v>289</v>
      </c>
      <c r="G10" s="256" t="s">
        <v>290</v>
      </c>
      <c r="H10" s="260">
        <v>100100</v>
      </c>
      <c r="I10" s="256" t="s">
        <v>291</v>
      </c>
      <c r="J10" s="256" t="s">
        <v>292</v>
      </c>
      <c r="K10" s="261" t="s">
        <v>293</v>
      </c>
    </row>
    <row r="11" spans="1:11" ht="37.5">
      <c r="A11" s="262"/>
      <c r="B11" s="263" t="s">
        <v>294</v>
      </c>
      <c r="C11" s="264"/>
      <c r="D11" s="262"/>
      <c r="E11" s="262"/>
      <c r="F11" s="265"/>
      <c r="G11" s="265"/>
      <c r="H11" s="265"/>
      <c r="I11" s="265"/>
      <c r="J11" s="265"/>
      <c r="K11" s="266"/>
    </row>
    <row r="12" spans="1:11" ht="18.75">
      <c r="A12" s="255" t="s">
        <v>295</v>
      </c>
      <c r="B12" s="255"/>
      <c r="C12" s="255"/>
      <c r="D12" s="255"/>
      <c r="E12" s="255"/>
      <c r="F12" s="255"/>
      <c r="G12" s="255"/>
      <c r="H12" s="255"/>
      <c r="I12" s="255"/>
      <c r="J12" s="255"/>
      <c r="K12" s="255"/>
    </row>
    <row r="13" spans="1:11" ht="18.75">
      <c r="A13" s="256">
        <v>2</v>
      </c>
      <c r="B13" s="257" t="s">
        <v>296</v>
      </c>
      <c r="C13" s="258">
        <v>320000</v>
      </c>
      <c r="D13" s="256" t="s">
        <v>287</v>
      </c>
      <c r="E13" s="259" t="s">
        <v>288</v>
      </c>
      <c r="F13" s="256" t="s">
        <v>289</v>
      </c>
      <c r="G13" s="256" t="s">
        <v>290</v>
      </c>
      <c r="H13" s="260">
        <v>90000</v>
      </c>
      <c r="I13" s="256" t="s">
        <v>291</v>
      </c>
      <c r="J13" s="256" t="s">
        <v>292</v>
      </c>
      <c r="K13" s="261" t="s">
        <v>293</v>
      </c>
    </row>
    <row r="14" spans="1:11" ht="18.75">
      <c r="A14" s="262"/>
      <c r="B14" s="263" t="s">
        <v>297</v>
      </c>
      <c r="C14" s="265"/>
      <c r="D14" s="262"/>
      <c r="E14" s="262"/>
      <c r="F14" s="265"/>
      <c r="G14" s="265"/>
      <c r="H14" s="265"/>
      <c r="I14" s="265"/>
      <c r="J14" s="265"/>
      <c r="K14" s="266"/>
    </row>
  </sheetData>
  <mergeCells count="20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13:K14"/>
    <mergeCell ref="A9:K9"/>
    <mergeCell ref="K10:K11"/>
    <mergeCell ref="A12:K12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572E-44CA-4329-B59D-A7C9B0CC56D1}">
  <dimension ref="A1:K57"/>
  <sheetViews>
    <sheetView workbookViewId="0">
      <selection activeCell="A10" sqref="A10:K10"/>
    </sheetView>
  </sheetViews>
  <sheetFormatPr defaultRowHeight="15"/>
  <cols>
    <col min="1" max="1" width="8.85546875" style="31"/>
    <col min="2" max="2" width="61.140625" style="30" customWidth="1"/>
    <col min="3" max="3" width="9.42578125" bestFit="1" customWidth="1"/>
    <col min="8" max="8" width="14.140625" bestFit="1" customWidth="1"/>
    <col min="9" max="9" width="13.7109375" customWidth="1"/>
    <col min="10" max="10" width="18.140625" bestFit="1" customWidth="1"/>
    <col min="11" max="11" width="17.85546875" customWidth="1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40" t="s">
        <v>37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</row>
    <row r="3" spans="1:11" ht="18.75">
      <c r="A3" s="241" t="s">
        <v>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</row>
    <row r="4" spans="1:11" ht="18.75">
      <c r="A4" s="242" t="s">
        <v>54</v>
      </c>
      <c r="B4" s="242" t="s">
        <v>55</v>
      </c>
      <c r="C4" s="243" t="s">
        <v>56</v>
      </c>
      <c r="D4" s="243"/>
      <c r="E4" s="243" t="s">
        <v>57</v>
      </c>
      <c r="F4" s="243"/>
      <c r="G4" s="243"/>
      <c r="H4" s="244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3" t="s">
        <v>61</v>
      </c>
      <c r="D5" s="242" t="s">
        <v>62</v>
      </c>
      <c r="E5" s="243" t="s">
        <v>63</v>
      </c>
      <c r="F5" s="242" t="s">
        <v>64</v>
      </c>
      <c r="G5" s="242" t="s">
        <v>65</v>
      </c>
      <c r="H5" s="244"/>
      <c r="I5" s="242"/>
      <c r="J5" s="242"/>
      <c r="K5" s="245"/>
    </row>
    <row r="6" spans="1:11" ht="18.75">
      <c r="A6" s="242"/>
      <c r="B6" s="242"/>
      <c r="C6" s="243"/>
      <c r="D6" s="242"/>
      <c r="E6" s="243"/>
      <c r="F6" s="242"/>
      <c r="G6" s="242"/>
      <c r="H6" s="246" t="s">
        <v>68</v>
      </c>
      <c r="I6" s="242"/>
      <c r="J6" s="242"/>
      <c r="K6" s="245"/>
    </row>
    <row r="7" spans="1:11" ht="18.75">
      <c r="A7" s="242"/>
      <c r="B7" s="242"/>
      <c r="C7" s="247"/>
      <c r="D7" s="248"/>
      <c r="E7" s="247"/>
      <c r="F7" s="248"/>
      <c r="G7" s="248"/>
      <c r="H7" s="249" t="s">
        <v>70</v>
      </c>
      <c r="I7" s="250" t="s">
        <v>71</v>
      </c>
      <c r="J7" s="250" t="s">
        <v>69</v>
      </c>
      <c r="K7" s="245"/>
    </row>
    <row r="8" spans="1:11" ht="18.75">
      <c r="A8" s="246"/>
      <c r="B8" s="251" t="s">
        <v>72</v>
      </c>
      <c r="C8" s="252"/>
      <c r="D8" s="252"/>
      <c r="E8" s="252"/>
      <c r="F8" s="252"/>
      <c r="G8" s="253"/>
      <c r="H8" s="254">
        <f>H11+H14+H17+H20+H32+H41+H44+H47+H51</f>
        <v>3119380</v>
      </c>
      <c r="I8" s="252"/>
      <c r="J8" s="252"/>
      <c r="K8" s="252"/>
    </row>
    <row r="9" spans="1:11" ht="18.75">
      <c r="A9" s="267" t="s">
        <v>298</v>
      </c>
      <c r="B9" s="268"/>
      <c r="C9" s="268"/>
      <c r="D9" s="268"/>
      <c r="E9" s="268"/>
      <c r="F9" s="268"/>
      <c r="G9" s="268"/>
      <c r="H9" s="268"/>
      <c r="I9" s="268"/>
      <c r="J9" s="268"/>
      <c r="K9" s="269"/>
    </row>
    <row r="10" spans="1:11" ht="18.75">
      <c r="A10" s="270" t="s">
        <v>299</v>
      </c>
      <c r="B10" s="271"/>
      <c r="C10" s="271"/>
      <c r="D10" s="271"/>
      <c r="E10" s="271"/>
      <c r="F10" s="271"/>
      <c r="G10" s="271"/>
      <c r="H10" s="271"/>
      <c r="I10" s="271"/>
      <c r="J10" s="271"/>
      <c r="K10" s="272"/>
    </row>
    <row r="11" spans="1:11" ht="18.75">
      <c r="A11" s="273">
        <v>1.1000000000000001</v>
      </c>
      <c r="B11" s="274" t="s">
        <v>300</v>
      </c>
      <c r="C11" s="275">
        <v>14</v>
      </c>
      <c r="D11" s="275" t="s">
        <v>176</v>
      </c>
      <c r="E11" s="275"/>
      <c r="F11" s="275"/>
      <c r="G11" s="275" t="s">
        <v>159</v>
      </c>
      <c r="H11" s="276">
        <v>2359200</v>
      </c>
      <c r="I11" s="275" t="s">
        <v>164</v>
      </c>
      <c r="J11" s="275" t="s">
        <v>301</v>
      </c>
      <c r="K11" s="275">
        <v>4</v>
      </c>
    </row>
    <row r="12" spans="1:11" ht="18.75">
      <c r="A12" s="267" t="s">
        <v>302</v>
      </c>
      <c r="B12" s="268"/>
      <c r="C12" s="268"/>
      <c r="D12" s="268"/>
      <c r="E12" s="268"/>
      <c r="F12" s="268"/>
      <c r="G12" s="268"/>
      <c r="H12" s="268"/>
      <c r="I12" s="268"/>
      <c r="J12" s="268"/>
      <c r="K12" s="269"/>
    </row>
    <row r="13" spans="1:11" ht="18.75">
      <c r="A13" s="270" t="s">
        <v>341</v>
      </c>
      <c r="B13" s="271"/>
      <c r="C13" s="271"/>
      <c r="D13" s="271"/>
      <c r="E13" s="271"/>
      <c r="F13" s="271"/>
      <c r="G13" s="271"/>
      <c r="H13" s="271"/>
      <c r="I13" s="271"/>
      <c r="J13" s="271"/>
      <c r="K13" s="272"/>
    </row>
    <row r="14" spans="1:11" ht="18.75">
      <c r="A14" s="273">
        <v>2.1</v>
      </c>
      <c r="B14" s="274" t="s">
        <v>342</v>
      </c>
      <c r="C14" s="276"/>
      <c r="D14" s="275"/>
      <c r="E14" s="275"/>
      <c r="F14" s="275"/>
      <c r="G14" s="275" t="s">
        <v>159</v>
      </c>
      <c r="H14" s="277">
        <v>13800</v>
      </c>
      <c r="I14" s="275" t="s">
        <v>164</v>
      </c>
      <c r="J14" s="275" t="s">
        <v>301</v>
      </c>
      <c r="K14" s="275">
        <v>1</v>
      </c>
    </row>
    <row r="15" spans="1:11" ht="18.75">
      <c r="A15" s="273"/>
      <c r="B15" s="274" t="s">
        <v>303</v>
      </c>
      <c r="C15" s="276">
        <v>110</v>
      </c>
      <c r="D15" s="275" t="s">
        <v>287</v>
      </c>
      <c r="E15" s="278"/>
      <c r="F15" s="275"/>
      <c r="G15" s="275"/>
      <c r="H15" s="276"/>
      <c r="I15" s="275"/>
      <c r="J15" s="275"/>
      <c r="K15" s="276"/>
    </row>
    <row r="16" spans="1:11" ht="18.75">
      <c r="A16" s="273"/>
      <c r="B16" s="274" t="s">
        <v>304</v>
      </c>
      <c r="C16" s="276">
        <v>12</v>
      </c>
      <c r="D16" s="275" t="s">
        <v>287</v>
      </c>
      <c r="E16" s="278"/>
      <c r="F16" s="275"/>
      <c r="G16" s="275"/>
      <c r="H16" s="276"/>
      <c r="I16" s="275"/>
      <c r="J16" s="275"/>
      <c r="K16" s="276"/>
    </row>
    <row r="17" spans="1:11" ht="18.75">
      <c r="A17" s="273">
        <v>2.2000000000000002</v>
      </c>
      <c r="B17" s="274" t="s">
        <v>305</v>
      </c>
      <c r="C17" s="275"/>
      <c r="D17" s="275"/>
      <c r="E17" s="276"/>
      <c r="F17" s="275"/>
      <c r="G17" s="275" t="s">
        <v>159</v>
      </c>
      <c r="H17" s="276">
        <v>15500</v>
      </c>
      <c r="I17" s="275" t="s">
        <v>164</v>
      </c>
      <c r="J17" s="275" t="s">
        <v>301</v>
      </c>
      <c r="K17" s="275">
        <v>1</v>
      </c>
    </row>
    <row r="18" spans="1:11" ht="18.75">
      <c r="A18" s="273"/>
      <c r="B18" s="274" t="s">
        <v>306</v>
      </c>
      <c r="C18" s="275">
        <v>10</v>
      </c>
      <c r="D18" s="275" t="s">
        <v>176</v>
      </c>
      <c r="E18" s="275"/>
      <c r="F18" s="275"/>
      <c r="G18" s="275"/>
      <c r="H18" s="276"/>
      <c r="I18" s="275"/>
      <c r="J18" s="275"/>
      <c r="K18" s="275"/>
    </row>
    <row r="19" spans="1:11" ht="18.75">
      <c r="A19" s="267" t="s">
        <v>307</v>
      </c>
      <c r="B19" s="268"/>
      <c r="C19" s="268"/>
      <c r="D19" s="268"/>
      <c r="E19" s="268"/>
      <c r="F19" s="268"/>
      <c r="G19" s="268"/>
      <c r="H19" s="268"/>
      <c r="I19" s="268"/>
      <c r="J19" s="268"/>
      <c r="K19" s="269"/>
    </row>
    <row r="20" spans="1:11" ht="18.75">
      <c r="A20" s="273">
        <v>3</v>
      </c>
      <c r="B20" s="274" t="s">
        <v>308</v>
      </c>
      <c r="C20" s="275"/>
      <c r="D20" s="275"/>
      <c r="E20" s="276"/>
      <c r="F20" s="275"/>
      <c r="G20" s="275" t="s">
        <v>159</v>
      </c>
      <c r="H20" s="276">
        <f>SUM(H21:H31)</f>
        <v>323100</v>
      </c>
      <c r="I20" s="275" t="s">
        <v>164</v>
      </c>
      <c r="J20" s="275" t="s">
        <v>301</v>
      </c>
      <c r="K20" s="276">
        <v>2</v>
      </c>
    </row>
    <row r="21" spans="1:11" ht="18.75">
      <c r="A21" s="273">
        <v>3.1</v>
      </c>
      <c r="B21" s="274" t="s">
        <v>309</v>
      </c>
      <c r="C21" s="275"/>
      <c r="D21" s="275"/>
      <c r="E21" s="275"/>
      <c r="F21" s="275"/>
      <c r="G21" s="275"/>
      <c r="H21" s="276"/>
      <c r="I21" s="275"/>
      <c r="J21" s="275"/>
      <c r="K21" s="275"/>
    </row>
    <row r="22" spans="1:11" ht="18.75">
      <c r="A22" s="273"/>
      <c r="B22" s="274" t="s">
        <v>310</v>
      </c>
      <c r="C22" s="275">
        <v>442</v>
      </c>
      <c r="D22" s="275" t="s">
        <v>287</v>
      </c>
      <c r="E22" s="275"/>
      <c r="F22" s="275"/>
      <c r="G22" s="275"/>
      <c r="H22" s="276">
        <v>18300</v>
      </c>
      <c r="I22" s="275"/>
      <c r="J22" s="275"/>
      <c r="K22" s="276"/>
    </row>
    <row r="23" spans="1:11" ht="18.75">
      <c r="A23" s="273">
        <v>3.2</v>
      </c>
      <c r="B23" s="274" t="s">
        <v>311</v>
      </c>
      <c r="C23" s="275"/>
      <c r="D23" s="275"/>
      <c r="E23" s="275"/>
      <c r="F23" s="275"/>
      <c r="G23" s="275"/>
      <c r="H23" s="276">
        <v>304800</v>
      </c>
      <c r="I23" s="275"/>
      <c r="J23" s="275"/>
      <c r="K23" s="276"/>
    </row>
    <row r="24" spans="1:11" ht="37.5">
      <c r="A24" s="279"/>
      <c r="B24" s="280" t="s">
        <v>345</v>
      </c>
      <c r="C24" s="281">
        <v>10</v>
      </c>
      <c r="D24" s="282" t="s">
        <v>271</v>
      </c>
      <c r="E24" s="275"/>
      <c r="F24" s="275"/>
      <c r="G24" s="275"/>
      <c r="H24" s="276"/>
      <c r="I24" s="275"/>
      <c r="J24" s="275"/>
      <c r="K24" s="276"/>
    </row>
    <row r="25" spans="1:11" ht="37.5">
      <c r="A25" s="279" t="s">
        <v>223</v>
      </c>
      <c r="B25" s="280" t="s">
        <v>346</v>
      </c>
      <c r="C25" s="281">
        <v>102</v>
      </c>
      <c r="D25" s="282" t="s">
        <v>271</v>
      </c>
      <c r="E25" s="283"/>
      <c r="F25" s="283"/>
      <c r="G25" s="283"/>
      <c r="H25" s="284"/>
      <c r="I25" s="283"/>
      <c r="J25" s="283"/>
      <c r="K25" s="276"/>
    </row>
    <row r="26" spans="1:11" ht="37.5">
      <c r="A26" s="273"/>
      <c r="B26" s="274" t="s">
        <v>347</v>
      </c>
      <c r="C26" s="276">
        <v>128</v>
      </c>
      <c r="D26" s="285" t="s">
        <v>271</v>
      </c>
      <c r="E26" s="283"/>
      <c r="F26" s="283"/>
      <c r="G26" s="283"/>
      <c r="H26" s="284"/>
      <c r="I26" s="283"/>
      <c r="J26" s="283"/>
      <c r="K26" s="276"/>
    </row>
    <row r="27" spans="1:11" ht="37.5">
      <c r="A27" s="273"/>
      <c r="B27" s="274" t="s">
        <v>348</v>
      </c>
      <c r="C27" s="276">
        <v>334</v>
      </c>
      <c r="D27" s="285" t="s">
        <v>271</v>
      </c>
      <c r="E27" s="283"/>
      <c r="F27" s="283"/>
      <c r="G27" s="283"/>
      <c r="H27" s="284"/>
      <c r="I27" s="283"/>
      <c r="J27" s="283"/>
      <c r="K27" s="276"/>
    </row>
    <row r="28" spans="1:11" ht="37.5">
      <c r="A28" s="279"/>
      <c r="B28" s="280" t="s">
        <v>312</v>
      </c>
      <c r="C28" s="284">
        <v>19227</v>
      </c>
      <c r="D28" s="285" t="s">
        <v>161</v>
      </c>
      <c r="E28" s="275"/>
      <c r="F28" s="275"/>
      <c r="G28" s="275"/>
      <c r="H28" s="276"/>
      <c r="I28" s="275"/>
      <c r="J28" s="275"/>
      <c r="K28" s="276"/>
    </row>
    <row r="29" spans="1:11" ht="18.75">
      <c r="A29" s="279"/>
      <c r="B29" s="280" t="s">
        <v>313</v>
      </c>
      <c r="C29" s="284">
        <v>376</v>
      </c>
      <c r="D29" s="285" t="s">
        <v>287</v>
      </c>
      <c r="E29" s="275"/>
      <c r="F29" s="275"/>
      <c r="G29" s="275"/>
      <c r="H29" s="276"/>
      <c r="I29" s="275"/>
      <c r="J29" s="275"/>
      <c r="K29" s="276"/>
    </row>
    <row r="30" spans="1:11" ht="37.5">
      <c r="A30" s="279"/>
      <c r="B30" s="280" t="s">
        <v>349</v>
      </c>
      <c r="C30" s="284">
        <v>71744</v>
      </c>
      <c r="D30" s="285" t="s">
        <v>287</v>
      </c>
      <c r="E30" s="283"/>
      <c r="F30" s="283"/>
      <c r="G30" s="283"/>
      <c r="H30" s="284"/>
      <c r="I30" s="283"/>
      <c r="J30" s="283"/>
      <c r="K30" s="276"/>
    </row>
    <row r="31" spans="1:11" ht="37.5">
      <c r="A31" s="279"/>
      <c r="B31" s="280" t="s">
        <v>350</v>
      </c>
      <c r="C31" s="284">
        <v>150900</v>
      </c>
      <c r="D31" s="285" t="s">
        <v>287</v>
      </c>
      <c r="E31" s="283"/>
      <c r="F31" s="283"/>
      <c r="G31" s="283"/>
      <c r="H31" s="284"/>
      <c r="I31" s="283"/>
      <c r="J31" s="283"/>
      <c r="K31" s="276"/>
    </row>
    <row r="32" spans="1:11" ht="18.75">
      <c r="A32" s="273">
        <v>4</v>
      </c>
      <c r="B32" s="274" t="s">
        <v>314</v>
      </c>
      <c r="C32" s="275"/>
      <c r="D32" s="275"/>
      <c r="E32" s="276"/>
      <c r="F32" s="275"/>
      <c r="G32" s="275" t="s">
        <v>159</v>
      </c>
      <c r="H32" s="276">
        <f>SUM(H33:H40)</f>
        <v>120080</v>
      </c>
      <c r="I32" s="275" t="s">
        <v>164</v>
      </c>
      <c r="J32" s="275" t="s">
        <v>301</v>
      </c>
      <c r="K32" s="276">
        <v>2</v>
      </c>
    </row>
    <row r="33" spans="1:11" ht="18.75">
      <c r="A33" s="273">
        <v>4.0999999999999996</v>
      </c>
      <c r="B33" s="274" t="s">
        <v>315</v>
      </c>
      <c r="C33" s="276"/>
      <c r="D33" s="275"/>
      <c r="E33" s="276"/>
      <c r="F33" s="275"/>
      <c r="G33" s="275"/>
      <c r="H33" s="276"/>
      <c r="I33" s="275"/>
      <c r="J33" s="275"/>
      <c r="K33" s="275"/>
    </row>
    <row r="34" spans="1:11" ht="37.5">
      <c r="A34" s="273"/>
      <c r="B34" s="274" t="s">
        <v>316</v>
      </c>
      <c r="C34" s="276"/>
      <c r="D34" s="275" t="s">
        <v>271</v>
      </c>
      <c r="E34" s="276"/>
      <c r="F34" s="275"/>
      <c r="G34" s="275"/>
      <c r="H34" s="276">
        <v>72780</v>
      </c>
      <c r="I34" s="275"/>
      <c r="J34" s="275"/>
      <c r="K34" s="275"/>
    </row>
    <row r="35" spans="1:11" ht="18.75">
      <c r="A35" s="273"/>
      <c r="B35" s="274" t="s">
        <v>317</v>
      </c>
      <c r="C35" s="276">
        <v>398</v>
      </c>
      <c r="D35" s="275" t="s">
        <v>161</v>
      </c>
      <c r="E35" s="276"/>
      <c r="F35" s="275"/>
      <c r="G35" s="275"/>
      <c r="H35" s="276"/>
      <c r="I35" s="275"/>
      <c r="J35" s="275"/>
      <c r="K35" s="275"/>
    </row>
    <row r="36" spans="1:11" ht="18.75">
      <c r="A36" s="273">
        <v>4.2</v>
      </c>
      <c r="B36" s="274" t="s">
        <v>318</v>
      </c>
      <c r="C36" s="276"/>
      <c r="D36" s="275"/>
      <c r="E36" s="276"/>
      <c r="F36" s="275"/>
      <c r="G36" s="275"/>
      <c r="H36" s="276">
        <v>42500</v>
      </c>
      <c r="I36" s="275"/>
      <c r="J36" s="275"/>
      <c r="K36" s="275"/>
    </row>
    <row r="37" spans="1:11" ht="37.5">
      <c r="A37" s="273"/>
      <c r="B37" s="274" t="s">
        <v>319</v>
      </c>
      <c r="C37" s="286"/>
      <c r="D37" s="275" t="s">
        <v>271</v>
      </c>
      <c r="E37" s="276"/>
      <c r="F37" s="275"/>
      <c r="G37" s="275"/>
      <c r="H37" s="276"/>
      <c r="I37" s="275"/>
      <c r="J37" s="275"/>
      <c r="K37" s="275"/>
    </row>
    <row r="38" spans="1:11" ht="37.5">
      <c r="A38" s="273"/>
      <c r="B38" s="274" t="s">
        <v>320</v>
      </c>
      <c r="C38" s="276">
        <v>7</v>
      </c>
      <c r="D38" s="275" t="s">
        <v>161</v>
      </c>
      <c r="E38" s="276"/>
      <c r="F38" s="275"/>
      <c r="G38" s="275"/>
      <c r="H38" s="276"/>
      <c r="I38" s="275"/>
      <c r="J38" s="275"/>
      <c r="K38" s="275"/>
    </row>
    <row r="39" spans="1:11" ht="18.75">
      <c r="A39" s="273">
        <v>4.3</v>
      </c>
      <c r="B39" s="274" t="s">
        <v>321</v>
      </c>
      <c r="C39" s="275"/>
      <c r="D39" s="275"/>
      <c r="E39" s="276"/>
      <c r="F39" s="275"/>
      <c r="G39" s="275"/>
      <c r="H39" s="276"/>
      <c r="I39" s="275"/>
      <c r="J39" s="275"/>
      <c r="K39" s="275"/>
    </row>
    <row r="40" spans="1:11" ht="18.75">
      <c r="A40" s="273"/>
      <c r="B40" s="274" t="s">
        <v>322</v>
      </c>
      <c r="C40" s="275">
        <v>46</v>
      </c>
      <c r="D40" s="275" t="s">
        <v>323</v>
      </c>
      <c r="E40" s="275"/>
      <c r="F40" s="275"/>
      <c r="G40" s="275"/>
      <c r="H40" s="276">
        <v>4800</v>
      </c>
      <c r="I40" s="275"/>
      <c r="J40" s="275"/>
      <c r="K40" s="275"/>
    </row>
    <row r="41" spans="1:11" ht="18.75">
      <c r="A41" s="273">
        <v>5</v>
      </c>
      <c r="B41" s="274" t="s">
        <v>324</v>
      </c>
      <c r="C41" s="275"/>
      <c r="D41" s="275"/>
      <c r="E41" s="275"/>
      <c r="F41" s="275"/>
      <c r="G41" s="275" t="s">
        <v>159</v>
      </c>
      <c r="H41" s="276">
        <f>SUM(H43:H43)</f>
        <v>97100</v>
      </c>
      <c r="I41" s="275" t="s">
        <v>164</v>
      </c>
      <c r="J41" s="275" t="s">
        <v>301</v>
      </c>
      <c r="K41" s="275">
        <v>2</v>
      </c>
    </row>
    <row r="42" spans="1:11" ht="18.75">
      <c r="A42" s="273">
        <v>5.0999999999999996</v>
      </c>
      <c r="B42" s="274" t="s">
        <v>325</v>
      </c>
      <c r="C42" s="275"/>
      <c r="D42" s="275"/>
      <c r="E42" s="275"/>
      <c r="F42" s="275"/>
      <c r="G42" s="275"/>
      <c r="H42" s="276"/>
      <c r="I42" s="275"/>
      <c r="J42" s="275"/>
      <c r="K42" s="275"/>
    </row>
    <row r="43" spans="1:11" ht="18.75">
      <c r="A43" s="273"/>
      <c r="B43" s="274" t="s">
        <v>326</v>
      </c>
      <c r="C43" s="275">
        <v>233</v>
      </c>
      <c r="D43" s="275" t="s">
        <v>176</v>
      </c>
      <c r="E43" s="275"/>
      <c r="F43" s="275"/>
      <c r="G43" s="275"/>
      <c r="H43" s="276">
        <v>97100</v>
      </c>
      <c r="I43" s="275"/>
      <c r="J43" s="275"/>
      <c r="K43" s="275"/>
    </row>
    <row r="44" spans="1:11" ht="18.75">
      <c r="A44" s="273">
        <v>6</v>
      </c>
      <c r="B44" s="274" t="s">
        <v>327</v>
      </c>
      <c r="C44" s="275"/>
      <c r="D44" s="275"/>
      <c r="E44" s="275"/>
      <c r="F44" s="275"/>
      <c r="G44" s="287" t="s">
        <v>343</v>
      </c>
      <c r="H44" s="276">
        <f>SUM(H46)</f>
        <v>121700</v>
      </c>
      <c r="I44" s="275" t="s">
        <v>164</v>
      </c>
      <c r="J44" s="275" t="s">
        <v>301</v>
      </c>
      <c r="K44" s="275">
        <v>2</v>
      </c>
    </row>
    <row r="45" spans="1:11" ht="18.75">
      <c r="A45" s="273">
        <v>6.1</v>
      </c>
      <c r="B45" s="274" t="s">
        <v>328</v>
      </c>
      <c r="C45" s="275"/>
      <c r="D45" s="275"/>
      <c r="E45" s="275"/>
      <c r="F45" s="275"/>
      <c r="G45" s="275"/>
      <c r="H45" s="276"/>
      <c r="I45" s="275"/>
      <c r="J45" s="275"/>
      <c r="K45" s="275"/>
    </row>
    <row r="46" spans="1:11" ht="18.75">
      <c r="A46" s="273"/>
      <c r="B46" s="274" t="s">
        <v>329</v>
      </c>
      <c r="C46" s="275">
        <v>2</v>
      </c>
      <c r="D46" s="275" t="s">
        <v>330</v>
      </c>
      <c r="E46" s="275"/>
      <c r="F46" s="275"/>
      <c r="G46" s="275"/>
      <c r="H46" s="276">
        <v>121700</v>
      </c>
      <c r="I46" s="275"/>
      <c r="J46" s="275"/>
      <c r="K46" s="275"/>
    </row>
    <row r="47" spans="1:11" ht="37.5">
      <c r="A47" s="273">
        <v>7</v>
      </c>
      <c r="B47" s="274" t="s">
        <v>331</v>
      </c>
      <c r="C47" s="275"/>
      <c r="D47" s="275"/>
      <c r="E47" s="275"/>
      <c r="F47" s="275"/>
      <c r="G47" s="275" t="s">
        <v>159</v>
      </c>
      <c r="H47" s="276">
        <f>SUM(H48:H49)</f>
        <v>19800</v>
      </c>
      <c r="I47" s="275" t="s">
        <v>164</v>
      </c>
      <c r="J47" s="275" t="s">
        <v>301</v>
      </c>
      <c r="K47" s="275">
        <v>1</v>
      </c>
    </row>
    <row r="48" spans="1:11" ht="18.75">
      <c r="A48" s="273">
        <v>7.1</v>
      </c>
      <c r="B48" s="274" t="s">
        <v>332</v>
      </c>
      <c r="C48" s="275"/>
      <c r="D48" s="275"/>
      <c r="E48" s="275"/>
      <c r="F48" s="275"/>
      <c r="G48" s="275"/>
      <c r="H48" s="276"/>
      <c r="I48" s="288"/>
      <c r="J48" s="275"/>
      <c r="K48" s="275"/>
    </row>
    <row r="49" spans="1:11" ht="18.75">
      <c r="A49" s="273"/>
      <c r="B49" s="274" t="s">
        <v>333</v>
      </c>
      <c r="C49" s="276">
        <v>13200</v>
      </c>
      <c r="D49" s="275" t="s">
        <v>176</v>
      </c>
      <c r="E49" s="275"/>
      <c r="F49" s="275"/>
      <c r="G49" s="275"/>
      <c r="H49" s="276">
        <v>19800</v>
      </c>
      <c r="I49" s="275"/>
      <c r="J49" s="275"/>
      <c r="K49" s="275"/>
    </row>
    <row r="50" spans="1:11" ht="18.75">
      <c r="A50" s="267" t="s">
        <v>334</v>
      </c>
      <c r="B50" s="268"/>
      <c r="C50" s="268"/>
      <c r="D50" s="268"/>
      <c r="E50" s="268"/>
      <c r="F50" s="268"/>
      <c r="G50" s="268"/>
      <c r="H50" s="268"/>
      <c r="I50" s="268"/>
      <c r="J50" s="268"/>
      <c r="K50" s="269"/>
    </row>
    <row r="51" spans="1:11" ht="18.75">
      <c r="A51" s="273">
        <v>8</v>
      </c>
      <c r="B51" s="274" t="s">
        <v>335</v>
      </c>
      <c r="C51" s="275"/>
      <c r="D51" s="275"/>
      <c r="E51" s="276"/>
      <c r="F51" s="275"/>
      <c r="G51" s="275" t="s">
        <v>159</v>
      </c>
      <c r="H51" s="276">
        <f>SUM(H52:H55)</f>
        <v>49100</v>
      </c>
      <c r="I51" s="275" t="s">
        <v>164</v>
      </c>
      <c r="J51" s="275" t="s">
        <v>301</v>
      </c>
      <c r="K51" s="276">
        <v>1</v>
      </c>
    </row>
    <row r="52" spans="1:11" ht="28.9" customHeight="1">
      <c r="A52" s="273">
        <v>8.1</v>
      </c>
      <c r="B52" s="274" t="s">
        <v>336</v>
      </c>
      <c r="C52" s="275"/>
      <c r="D52" s="275"/>
      <c r="E52" s="275"/>
      <c r="F52" s="275"/>
      <c r="G52" s="275"/>
      <c r="H52" s="276">
        <v>21600</v>
      </c>
      <c r="I52" s="275"/>
      <c r="J52" s="275"/>
      <c r="K52" s="275"/>
    </row>
    <row r="53" spans="1:11" ht="37.5">
      <c r="A53" s="273"/>
      <c r="B53" s="274" t="s">
        <v>337</v>
      </c>
      <c r="C53" s="275">
        <v>156</v>
      </c>
      <c r="D53" s="275" t="s">
        <v>287</v>
      </c>
      <c r="E53" s="275"/>
      <c r="F53" s="275"/>
      <c r="G53" s="288"/>
      <c r="H53" s="276"/>
      <c r="I53" s="275"/>
      <c r="J53" s="275"/>
      <c r="K53" s="275"/>
    </row>
    <row r="54" spans="1:11" ht="18.75">
      <c r="A54" s="273">
        <v>8.1999999999999993</v>
      </c>
      <c r="B54" s="274" t="s">
        <v>344</v>
      </c>
      <c r="C54" s="275"/>
      <c r="D54" s="275"/>
      <c r="E54" s="275"/>
      <c r="F54" s="275"/>
      <c r="G54" s="275"/>
      <c r="H54" s="276">
        <v>27500</v>
      </c>
      <c r="I54" s="275"/>
      <c r="J54" s="275"/>
      <c r="K54" s="275"/>
    </row>
    <row r="55" spans="1:11" s="31" customFormat="1" ht="18.75">
      <c r="A55" s="273"/>
      <c r="B55" s="274" t="s">
        <v>338</v>
      </c>
      <c r="C55" s="273">
        <v>135</v>
      </c>
      <c r="D55" s="273" t="s">
        <v>176</v>
      </c>
      <c r="E55" s="273"/>
      <c r="F55" s="273"/>
      <c r="G55" s="273"/>
      <c r="H55" s="289"/>
      <c r="I55" s="273"/>
      <c r="J55" s="273"/>
      <c r="K55" s="273"/>
    </row>
    <row r="56" spans="1:11" ht="18.75">
      <c r="A56" s="290"/>
      <c r="B56" s="291" t="s">
        <v>339</v>
      </c>
      <c r="C56" s="292"/>
      <c r="D56" s="275" t="s">
        <v>176</v>
      </c>
      <c r="E56" s="275"/>
      <c r="F56" s="275"/>
      <c r="G56" s="275"/>
      <c r="H56" s="276"/>
      <c r="I56" s="275"/>
      <c r="J56" s="275"/>
      <c r="K56" s="275"/>
    </row>
    <row r="57" spans="1:11" ht="18.75">
      <c r="A57" s="290"/>
      <c r="B57" s="291" t="s">
        <v>340</v>
      </c>
      <c r="C57" s="292">
        <v>1</v>
      </c>
      <c r="D57" s="292" t="s">
        <v>323</v>
      </c>
      <c r="E57" s="275"/>
      <c r="F57" s="275"/>
      <c r="G57" s="275" t="s">
        <v>148</v>
      </c>
      <c r="H57" s="276"/>
      <c r="I57" s="275"/>
      <c r="J57" s="275"/>
      <c r="K57" s="275"/>
    </row>
  </sheetData>
  <mergeCells count="22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  <mergeCell ref="A19:K19"/>
    <mergeCell ref="A50:K50"/>
    <mergeCell ref="A9:K9"/>
    <mergeCell ref="A10:K10"/>
    <mergeCell ref="A12:K12"/>
    <mergeCell ref="A13:K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349D4-78B9-400F-91D2-C200A7348D69}">
  <dimension ref="A1:K21"/>
  <sheetViews>
    <sheetView workbookViewId="0">
      <selection activeCell="H9" sqref="H9"/>
    </sheetView>
  </sheetViews>
  <sheetFormatPr defaultColWidth="8.85546875" defaultRowHeight="21"/>
  <cols>
    <col min="1" max="1" width="8.85546875" style="35"/>
    <col min="2" max="2" width="35.42578125" style="41" customWidth="1"/>
    <col min="3" max="7" width="8.85546875" style="38"/>
    <col min="8" max="8" width="15.7109375" style="38" bestFit="1" customWidth="1"/>
    <col min="9" max="9" width="12.85546875" style="38" customWidth="1"/>
    <col min="10" max="10" width="13.140625" style="38" customWidth="1"/>
    <col min="11" max="11" width="17.42578125" style="38" customWidth="1"/>
    <col min="12" max="16384" width="8.85546875" style="38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40" t="s">
        <v>38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</row>
    <row r="3" spans="1:11" ht="18.75">
      <c r="A3" s="241" t="s">
        <v>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</row>
    <row r="4" spans="1:11" ht="18.75">
      <c r="A4" s="242" t="s">
        <v>54</v>
      </c>
      <c r="B4" s="242" t="s">
        <v>55</v>
      </c>
      <c r="C4" s="243" t="s">
        <v>56</v>
      </c>
      <c r="D4" s="243"/>
      <c r="E4" s="243" t="s">
        <v>57</v>
      </c>
      <c r="F4" s="243"/>
      <c r="G4" s="243"/>
      <c r="H4" s="244" t="s">
        <v>18</v>
      </c>
      <c r="I4" s="242" t="s">
        <v>259</v>
      </c>
      <c r="J4" s="242" t="s">
        <v>109</v>
      </c>
      <c r="K4" s="245" t="s">
        <v>60</v>
      </c>
    </row>
    <row r="5" spans="1:11" ht="15">
      <c r="A5" s="242"/>
      <c r="B5" s="242"/>
      <c r="C5" s="243" t="s">
        <v>61</v>
      </c>
      <c r="D5" s="242" t="s">
        <v>62</v>
      </c>
      <c r="E5" s="243" t="s">
        <v>63</v>
      </c>
      <c r="F5" s="242" t="s">
        <v>64</v>
      </c>
      <c r="G5" s="242" t="s">
        <v>65</v>
      </c>
      <c r="H5" s="244"/>
      <c r="I5" s="242"/>
      <c r="J5" s="242"/>
      <c r="K5" s="245"/>
    </row>
    <row r="6" spans="1:11" ht="18.75">
      <c r="A6" s="242"/>
      <c r="B6" s="242"/>
      <c r="C6" s="243"/>
      <c r="D6" s="242"/>
      <c r="E6" s="243"/>
      <c r="F6" s="242"/>
      <c r="G6" s="242"/>
      <c r="H6" s="246" t="s">
        <v>68</v>
      </c>
      <c r="I6" s="242"/>
      <c r="J6" s="242"/>
      <c r="K6" s="245"/>
    </row>
    <row r="7" spans="1:11" ht="18.75">
      <c r="A7" s="242"/>
      <c r="B7" s="242"/>
      <c r="C7" s="247"/>
      <c r="D7" s="248"/>
      <c r="E7" s="247"/>
      <c r="F7" s="248"/>
      <c r="G7" s="248"/>
      <c r="H7" s="249" t="s">
        <v>70</v>
      </c>
      <c r="I7" s="250" t="s">
        <v>71</v>
      </c>
      <c r="J7" s="250" t="s">
        <v>69</v>
      </c>
      <c r="K7" s="245"/>
    </row>
    <row r="8" spans="1:11" ht="18.75">
      <c r="A8" s="246"/>
      <c r="B8" s="251" t="s">
        <v>72</v>
      </c>
      <c r="C8" s="252"/>
      <c r="D8" s="252"/>
      <c r="E8" s="252"/>
      <c r="F8" s="252"/>
      <c r="G8" s="253"/>
      <c r="H8" s="254">
        <f>H11+H14+H18+H21</f>
        <v>3700800</v>
      </c>
      <c r="I8" s="252"/>
      <c r="J8" s="252"/>
      <c r="K8" s="252"/>
    </row>
    <row r="9" spans="1:11" ht="37.5">
      <c r="A9" s="293">
        <v>1</v>
      </c>
      <c r="B9" s="294" t="s">
        <v>351</v>
      </c>
      <c r="C9" s="295"/>
      <c r="D9" s="293"/>
      <c r="E9" s="39"/>
      <c r="F9" s="39"/>
      <c r="G9" s="39"/>
      <c r="H9" s="296"/>
      <c r="I9" s="297"/>
      <c r="J9" s="39"/>
      <c r="K9" s="293"/>
    </row>
    <row r="10" spans="1:11" ht="18.75">
      <c r="A10" s="298"/>
      <c r="B10" s="299" t="s">
        <v>352</v>
      </c>
      <c r="C10" s="300"/>
      <c r="D10" s="298"/>
      <c r="E10" s="298"/>
      <c r="F10" s="298"/>
      <c r="G10" s="298"/>
      <c r="H10" s="301"/>
      <c r="I10" s="302"/>
      <c r="J10" s="298"/>
      <c r="K10" s="298"/>
    </row>
    <row r="11" spans="1:11" ht="18.75">
      <c r="A11" s="298"/>
      <c r="B11" s="303" t="s">
        <v>353</v>
      </c>
      <c r="C11" s="304">
        <v>1</v>
      </c>
      <c r="D11" s="305" t="s">
        <v>354</v>
      </c>
      <c r="E11" s="40">
        <v>13</v>
      </c>
      <c r="F11" s="40" t="s">
        <v>119</v>
      </c>
      <c r="G11" s="40" t="s">
        <v>78</v>
      </c>
      <c r="H11" s="306">
        <v>396800</v>
      </c>
      <c r="I11" s="307">
        <v>2</v>
      </c>
      <c r="J11" s="40" t="s">
        <v>355</v>
      </c>
      <c r="K11" s="305">
        <v>1</v>
      </c>
    </row>
    <row r="12" spans="1:11" ht="37.5">
      <c r="A12" s="308">
        <v>2</v>
      </c>
      <c r="B12" s="294" t="s">
        <v>356</v>
      </c>
      <c r="C12" s="295"/>
      <c r="D12" s="293"/>
      <c r="E12" s="39"/>
      <c r="F12" s="39"/>
      <c r="G12" s="39"/>
      <c r="H12" s="309"/>
      <c r="I12" s="297"/>
      <c r="J12" s="39"/>
      <c r="K12" s="293"/>
    </row>
    <row r="13" spans="1:11" ht="37.5">
      <c r="A13" s="293"/>
      <c r="B13" s="294" t="s">
        <v>357</v>
      </c>
      <c r="C13" s="310"/>
      <c r="D13" s="311"/>
      <c r="E13" s="298"/>
      <c r="F13" s="298"/>
      <c r="G13" s="298"/>
      <c r="H13" s="301"/>
      <c r="I13" s="302"/>
      <c r="J13" s="302"/>
      <c r="K13" s="302"/>
    </row>
    <row r="14" spans="1:11" ht="18.75">
      <c r="A14" s="305" t="s">
        <v>358</v>
      </c>
      <c r="B14" s="303" t="s">
        <v>359</v>
      </c>
      <c r="C14" s="304">
        <v>1</v>
      </c>
      <c r="D14" s="305" t="s">
        <v>354</v>
      </c>
      <c r="E14" s="40">
        <v>13</v>
      </c>
      <c r="F14" s="40" t="s">
        <v>119</v>
      </c>
      <c r="G14" s="40" t="s">
        <v>78</v>
      </c>
      <c r="H14" s="312">
        <v>12300</v>
      </c>
      <c r="I14" s="307">
        <v>2</v>
      </c>
      <c r="J14" s="40" t="s">
        <v>355</v>
      </c>
      <c r="K14" s="305">
        <v>1</v>
      </c>
    </row>
    <row r="15" spans="1:11" ht="18.75">
      <c r="A15" s="293">
        <v>3</v>
      </c>
      <c r="B15" s="313" t="s">
        <v>360</v>
      </c>
      <c r="C15" s="295"/>
      <c r="D15" s="293"/>
      <c r="E15" s="39"/>
      <c r="F15" s="39"/>
      <c r="G15" s="39"/>
      <c r="H15" s="314"/>
      <c r="I15" s="297"/>
      <c r="J15" s="39"/>
      <c r="K15" s="293"/>
    </row>
    <row r="16" spans="1:11" ht="37.5">
      <c r="A16" s="298"/>
      <c r="B16" s="315" t="s">
        <v>361</v>
      </c>
      <c r="C16" s="310"/>
      <c r="D16" s="311"/>
      <c r="E16" s="298"/>
      <c r="F16" s="298"/>
      <c r="G16" s="298"/>
      <c r="H16" s="301"/>
      <c r="I16" s="302"/>
      <c r="J16" s="302"/>
      <c r="K16" s="302"/>
    </row>
    <row r="17" spans="1:11" ht="37.5">
      <c r="A17" s="298"/>
      <c r="B17" s="315" t="s">
        <v>362</v>
      </c>
      <c r="C17" s="310"/>
      <c r="D17" s="311"/>
      <c r="E17" s="298"/>
      <c r="F17" s="298"/>
      <c r="G17" s="316"/>
      <c r="H17" s="317"/>
      <c r="I17" s="302"/>
      <c r="J17" s="302"/>
      <c r="K17" s="302"/>
    </row>
    <row r="18" spans="1:11" ht="18.75">
      <c r="A18" s="305"/>
      <c r="B18" s="303" t="s">
        <v>363</v>
      </c>
      <c r="C18" s="304">
        <v>1</v>
      </c>
      <c r="D18" s="305" t="s">
        <v>354</v>
      </c>
      <c r="E18" s="40">
        <v>13</v>
      </c>
      <c r="F18" s="40" t="s">
        <v>119</v>
      </c>
      <c r="G18" s="40" t="s">
        <v>78</v>
      </c>
      <c r="H18" s="312">
        <v>3275700</v>
      </c>
      <c r="I18" s="307">
        <v>2</v>
      </c>
      <c r="J18" s="40" t="s">
        <v>355</v>
      </c>
      <c r="K18" s="305">
        <v>1</v>
      </c>
    </row>
    <row r="19" spans="1:11" ht="37.5">
      <c r="A19" s="293">
        <v>4</v>
      </c>
      <c r="B19" s="294" t="s">
        <v>351</v>
      </c>
      <c r="C19" s="295"/>
      <c r="D19" s="293"/>
      <c r="E19" s="308"/>
      <c r="F19" s="293"/>
      <c r="G19" s="318"/>
      <c r="H19" s="314"/>
      <c r="I19" s="319"/>
      <c r="J19" s="319"/>
      <c r="K19" s="319"/>
    </row>
    <row r="20" spans="1:11" ht="18.75">
      <c r="A20" s="320"/>
      <c r="B20" s="313" t="s">
        <v>352</v>
      </c>
      <c r="C20" s="300"/>
      <c r="D20" s="298"/>
      <c r="E20" s="311"/>
      <c r="F20" s="298"/>
      <c r="G20" s="316"/>
      <c r="H20" s="314"/>
      <c r="I20" s="321"/>
      <c r="J20" s="321"/>
      <c r="K20" s="321"/>
    </row>
    <row r="21" spans="1:11" ht="37.5">
      <c r="A21" s="322"/>
      <c r="B21" s="303" t="s">
        <v>364</v>
      </c>
      <c r="C21" s="304">
        <v>1</v>
      </c>
      <c r="D21" s="305" t="s">
        <v>354</v>
      </c>
      <c r="E21" s="40">
        <v>13</v>
      </c>
      <c r="F21" s="40" t="s">
        <v>119</v>
      </c>
      <c r="G21" s="40" t="s">
        <v>78</v>
      </c>
      <c r="H21" s="312">
        <v>16000</v>
      </c>
      <c r="I21" s="307">
        <v>2</v>
      </c>
      <c r="J21" s="40" t="s">
        <v>355</v>
      </c>
      <c r="K21" s="305">
        <v>1</v>
      </c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9B7DB-1312-4BE9-869B-A312A830EDD6}">
  <dimension ref="A1:K64"/>
  <sheetViews>
    <sheetView workbookViewId="0">
      <selection activeCell="A9" sqref="A9:K9"/>
    </sheetView>
  </sheetViews>
  <sheetFormatPr defaultColWidth="8.85546875" defaultRowHeight="21"/>
  <cols>
    <col min="1" max="1" width="8.85546875" style="35"/>
    <col min="2" max="2" width="35.28515625" style="42" customWidth="1"/>
    <col min="3" max="5" width="8.85546875" style="35"/>
    <col min="6" max="6" width="11.5703125" style="35" bestFit="1" customWidth="1"/>
    <col min="7" max="7" width="15.28515625" style="35" bestFit="1" customWidth="1"/>
    <col min="8" max="8" width="13.7109375" style="35" customWidth="1"/>
    <col min="9" max="9" width="14" style="35" customWidth="1"/>
    <col min="10" max="10" width="18.140625" style="35" bestFit="1" customWidth="1"/>
    <col min="11" max="11" width="18.140625" style="35" customWidth="1"/>
    <col min="12" max="16384" width="8.85546875" style="35"/>
  </cols>
  <sheetData>
    <row r="1" spans="1:11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>
      <c r="A2" s="240" t="s">
        <v>39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</row>
    <row r="3" spans="1:11">
      <c r="A3" s="241" t="s">
        <v>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</row>
    <row r="4" spans="1:11">
      <c r="A4" s="242" t="s">
        <v>54</v>
      </c>
      <c r="B4" s="242" t="s">
        <v>55</v>
      </c>
      <c r="C4" s="243" t="s">
        <v>56</v>
      </c>
      <c r="D4" s="243"/>
      <c r="E4" s="243" t="s">
        <v>57</v>
      </c>
      <c r="F4" s="243"/>
      <c r="G4" s="243"/>
      <c r="H4" s="244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3" t="s">
        <v>61</v>
      </c>
      <c r="D5" s="242" t="s">
        <v>62</v>
      </c>
      <c r="E5" s="243" t="s">
        <v>63</v>
      </c>
      <c r="F5" s="242" t="s">
        <v>64</v>
      </c>
      <c r="G5" s="242" t="s">
        <v>65</v>
      </c>
      <c r="H5" s="244"/>
      <c r="I5" s="242"/>
      <c r="J5" s="242"/>
      <c r="K5" s="245"/>
    </row>
    <row r="6" spans="1:11">
      <c r="A6" s="242"/>
      <c r="B6" s="242"/>
      <c r="C6" s="243"/>
      <c r="D6" s="242"/>
      <c r="E6" s="243"/>
      <c r="F6" s="242"/>
      <c r="G6" s="242"/>
      <c r="H6" s="246" t="s">
        <v>68</v>
      </c>
      <c r="I6" s="242"/>
      <c r="J6" s="242"/>
      <c r="K6" s="245"/>
    </row>
    <row r="7" spans="1:11">
      <c r="A7" s="242"/>
      <c r="B7" s="242"/>
      <c r="C7" s="247"/>
      <c r="D7" s="248"/>
      <c r="E7" s="247"/>
      <c r="F7" s="248"/>
      <c r="G7" s="248"/>
      <c r="H7" s="249" t="s">
        <v>70</v>
      </c>
      <c r="I7" s="250" t="s">
        <v>71</v>
      </c>
      <c r="J7" s="250" t="s">
        <v>69</v>
      </c>
      <c r="K7" s="245"/>
    </row>
    <row r="8" spans="1:11">
      <c r="A8" s="246"/>
      <c r="B8" s="251" t="s">
        <v>72</v>
      </c>
      <c r="C8" s="252"/>
      <c r="D8" s="252"/>
      <c r="E8" s="252"/>
      <c r="F8" s="252"/>
      <c r="G8" s="253"/>
      <c r="H8" s="254">
        <f>H11+H17+H22+H27+H32+H36+H39+H45+H48</f>
        <v>3761193</v>
      </c>
      <c r="I8" s="252"/>
      <c r="J8" s="252"/>
      <c r="K8" s="252"/>
    </row>
    <row r="9" spans="1:11">
      <c r="A9" s="323" t="s">
        <v>416</v>
      </c>
      <c r="B9" s="323"/>
      <c r="C9" s="323"/>
      <c r="D9" s="323"/>
      <c r="E9" s="323"/>
      <c r="F9" s="323"/>
      <c r="G9" s="323"/>
      <c r="H9" s="323"/>
      <c r="I9" s="323"/>
      <c r="J9" s="323"/>
      <c r="K9" s="323"/>
    </row>
    <row r="10" spans="1:11">
      <c r="A10" s="323" t="s">
        <v>414</v>
      </c>
      <c r="B10" s="323"/>
      <c r="C10" s="323"/>
      <c r="D10" s="323"/>
      <c r="E10" s="323"/>
      <c r="F10" s="323"/>
      <c r="G10" s="323"/>
      <c r="H10" s="323"/>
      <c r="I10" s="323"/>
      <c r="J10" s="323"/>
      <c r="K10" s="323"/>
    </row>
    <row r="11" spans="1:11">
      <c r="A11" s="324">
        <v>1</v>
      </c>
      <c r="B11" s="325" t="s">
        <v>365</v>
      </c>
      <c r="C11" s="326"/>
      <c r="D11" s="324"/>
      <c r="E11" s="324"/>
      <c r="F11" s="324"/>
      <c r="G11" s="324"/>
      <c r="H11" s="327">
        <f>SUM(H14:H16)</f>
        <v>202500</v>
      </c>
      <c r="I11" s="324" t="s">
        <v>366</v>
      </c>
      <c r="J11" s="324" t="s">
        <v>417</v>
      </c>
      <c r="K11" s="324">
        <v>1</v>
      </c>
    </row>
    <row r="12" spans="1:11">
      <c r="A12" s="308"/>
      <c r="B12" s="328" t="s">
        <v>367</v>
      </c>
      <c r="C12" s="329"/>
      <c r="D12" s="308"/>
      <c r="E12" s="308"/>
      <c r="F12" s="308"/>
      <c r="G12" s="308"/>
      <c r="H12" s="330"/>
      <c r="I12" s="308"/>
      <c r="J12" s="308"/>
      <c r="K12" s="308"/>
    </row>
    <row r="13" spans="1:11" ht="37.5">
      <c r="A13" s="308"/>
      <c r="B13" s="328" t="s">
        <v>368</v>
      </c>
      <c r="C13" s="329">
        <v>2</v>
      </c>
      <c r="D13" s="308" t="s">
        <v>176</v>
      </c>
      <c r="E13" s="308" t="s">
        <v>288</v>
      </c>
      <c r="F13" s="308" t="s">
        <v>288</v>
      </c>
      <c r="G13" s="308" t="s">
        <v>369</v>
      </c>
      <c r="H13" s="330">
        <v>20030</v>
      </c>
      <c r="I13" s="308"/>
      <c r="J13" s="308"/>
      <c r="K13" s="308"/>
    </row>
    <row r="14" spans="1:11">
      <c r="A14" s="308"/>
      <c r="B14" s="328" t="s">
        <v>370</v>
      </c>
      <c r="C14" s="329">
        <v>120</v>
      </c>
      <c r="D14" s="308" t="s">
        <v>176</v>
      </c>
      <c r="E14" s="308">
        <v>13</v>
      </c>
      <c r="F14" s="308" t="s">
        <v>119</v>
      </c>
      <c r="G14" s="308" t="s">
        <v>78</v>
      </c>
      <c r="H14" s="330">
        <v>70000</v>
      </c>
      <c r="I14" s="308"/>
      <c r="J14" s="308"/>
      <c r="K14" s="308"/>
    </row>
    <row r="15" spans="1:11" ht="46.15" customHeight="1">
      <c r="A15" s="308"/>
      <c r="B15" s="328" t="s">
        <v>371</v>
      </c>
      <c r="C15" s="329">
        <v>249</v>
      </c>
      <c r="D15" s="308" t="s">
        <v>176</v>
      </c>
      <c r="E15" s="308" t="s">
        <v>288</v>
      </c>
      <c r="F15" s="308" t="s">
        <v>288</v>
      </c>
      <c r="G15" s="308" t="s">
        <v>159</v>
      </c>
      <c r="H15" s="330">
        <v>124500</v>
      </c>
      <c r="I15" s="308"/>
      <c r="J15" s="308"/>
      <c r="K15" s="308"/>
    </row>
    <row r="16" spans="1:11" ht="37.5">
      <c r="A16" s="308"/>
      <c r="B16" s="328" t="s">
        <v>372</v>
      </c>
      <c r="C16" s="329">
        <v>1</v>
      </c>
      <c r="D16" s="308" t="s">
        <v>161</v>
      </c>
      <c r="E16" s="308">
        <v>13</v>
      </c>
      <c r="F16" s="308" t="s">
        <v>119</v>
      </c>
      <c r="G16" s="308" t="s">
        <v>78</v>
      </c>
      <c r="H16" s="330">
        <v>8000</v>
      </c>
      <c r="I16" s="308"/>
      <c r="J16" s="308"/>
      <c r="K16" s="308"/>
    </row>
    <row r="17" spans="1:11">
      <c r="A17" s="324">
        <v>2</v>
      </c>
      <c r="B17" s="325" t="s">
        <v>373</v>
      </c>
      <c r="C17" s="326"/>
      <c r="D17" s="324"/>
      <c r="E17" s="324"/>
      <c r="F17" s="324"/>
      <c r="G17" s="324"/>
      <c r="H17" s="327">
        <f>SUM(H19:H21)</f>
        <v>22930</v>
      </c>
      <c r="I17" s="324" t="s">
        <v>366</v>
      </c>
      <c r="J17" s="324" t="s">
        <v>417</v>
      </c>
      <c r="K17" s="324">
        <v>4</v>
      </c>
    </row>
    <row r="18" spans="1:11">
      <c r="A18" s="308"/>
      <c r="B18" s="328" t="s">
        <v>367</v>
      </c>
      <c r="C18" s="329"/>
      <c r="D18" s="308"/>
      <c r="E18" s="308"/>
      <c r="F18" s="308"/>
      <c r="G18" s="308"/>
      <c r="H18" s="330"/>
      <c r="I18" s="308"/>
      <c r="J18" s="308"/>
      <c r="K18" s="308"/>
    </row>
    <row r="19" spans="1:11" ht="37.5">
      <c r="A19" s="308"/>
      <c r="B19" s="328" t="s">
        <v>374</v>
      </c>
      <c r="C19" s="329">
        <v>1</v>
      </c>
      <c r="D19" s="308" t="s">
        <v>161</v>
      </c>
      <c r="E19" s="308">
        <v>13</v>
      </c>
      <c r="F19" s="308" t="s">
        <v>119</v>
      </c>
      <c r="G19" s="308" t="s">
        <v>78</v>
      </c>
      <c r="H19" s="330">
        <v>6650</v>
      </c>
      <c r="I19" s="308"/>
      <c r="J19" s="308"/>
      <c r="K19" s="308"/>
    </row>
    <row r="20" spans="1:11" ht="37.5">
      <c r="A20" s="308"/>
      <c r="B20" s="328" t="s">
        <v>375</v>
      </c>
      <c r="C20" s="329">
        <v>2</v>
      </c>
      <c r="D20" s="308" t="s">
        <v>161</v>
      </c>
      <c r="E20" s="331">
        <v>2</v>
      </c>
      <c r="F20" s="331" t="s">
        <v>376</v>
      </c>
      <c r="G20" s="331" t="s">
        <v>134</v>
      </c>
      <c r="H20" s="330">
        <v>16280</v>
      </c>
      <c r="I20" s="308"/>
      <c r="J20" s="308"/>
      <c r="K20" s="308"/>
    </row>
    <row r="21" spans="1:11">
      <c r="A21" s="308"/>
      <c r="B21" s="328"/>
      <c r="C21" s="329"/>
      <c r="D21" s="308"/>
      <c r="E21" s="331">
        <v>5</v>
      </c>
      <c r="F21" s="331" t="s">
        <v>377</v>
      </c>
      <c r="G21" s="331" t="s">
        <v>129</v>
      </c>
      <c r="H21" s="330"/>
      <c r="I21" s="308"/>
      <c r="J21" s="308"/>
      <c r="K21" s="308"/>
    </row>
    <row r="22" spans="1:11" ht="37.5">
      <c r="A22" s="324">
        <v>3</v>
      </c>
      <c r="B22" s="325" t="s">
        <v>378</v>
      </c>
      <c r="C22" s="326"/>
      <c r="D22" s="324"/>
      <c r="E22" s="324"/>
      <c r="F22" s="324"/>
      <c r="G22" s="324"/>
      <c r="H22" s="327">
        <f>SUM(H24:H25)</f>
        <v>55313</v>
      </c>
      <c r="I22" s="324" t="s">
        <v>366</v>
      </c>
      <c r="J22" s="324" t="s">
        <v>417</v>
      </c>
      <c r="K22" s="324">
        <v>2</v>
      </c>
    </row>
    <row r="23" spans="1:11">
      <c r="A23" s="308"/>
      <c r="B23" s="328" t="s">
        <v>367</v>
      </c>
      <c r="C23" s="329"/>
      <c r="D23" s="308"/>
      <c r="E23" s="308"/>
      <c r="F23" s="308"/>
      <c r="G23" s="308"/>
      <c r="H23" s="330"/>
      <c r="I23" s="308"/>
      <c r="J23" s="308"/>
      <c r="K23" s="308"/>
    </row>
    <row r="24" spans="1:11">
      <c r="A24" s="308"/>
      <c r="B24" s="328" t="s">
        <v>379</v>
      </c>
      <c r="C24" s="332">
        <v>3688</v>
      </c>
      <c r="D24" s="308" t="s">
        <v>176</v>
      </c>
      <c r="E24" s="308" t="s">
        <v>288</v>
      </c>
      <c r="F24" s="308" t="s">
        <v>288</v>
      </c>
      <c r="G24" s="308" t="s">
        <v>159</v>
      </c>
      <c r="H24" s="330">
        <v>18438</v>
      </c>
      <c r="I24" s="308"/>
      <c r="J24" s="308"/>
      <c r="K24" s="308"/>
    </row>
    <row r="25" spans="1:11">
      <c r="A25" s="308"/>
      <c r="B25" s="328" t="s">
        <v>380</v>
      </c>
      <c r="C25" s="332">
        <v>7375</v>
      </c>
      <c r="D25" s="308" t="s">
        <v>277</v>
      </c>
      <c r="E25" s="308" t="s">
        <v>288</v>
      </c>
      <c r="F25" s="308" t="s">
        <v>288</v>
      </c>
      <c r="G25" s="308" t="s">
        <v>159</v>
      </c>
      <c r="H25" s="330">
        <v>36875</v>
      </c>
      <c r="I25" s="308"/>
      <c r="J25" s="308"/>
      <c r="K25" s="308"/>
    </row>
    <row r="26" spans="1:11">
      <c r="A26" s="323" t="s">
        <v>415</v>
      </c>
      <c r="B26" s="323"/>
      <c r="C26" s="323"/>
      <c r="D26" s="323"/>
      <c r="E26" s="323"/>
      <c r="F26" s="323"/>
      <c r="G26" s="323"/>
      <c r="H26" s="323"/>
      <c r="I26" s="323"/>
      <c r="J26" s="323"/>
      <c r="K26" s="323"/>
    </row>
    <row r="27" spans="1:11" ht="37.5">
      <c r="A27" s="324">
        <v>4</v>
      </c>
      <c r="B27" s="325" t="s">
        <v>381</v>
      </c>
      <c r="C27" s="326"/>
      <c r="D27" s="324"/>
      <c r="E27" s="324"/>
      <c r="F27" s="324"/>
      <c r="G27" s="324"/>
      <c r="H27" s="333">
        <f>SUM(H29:H31)</f>
        <v>48450</v>
      </c>
      <c r="I27" s="324" t="s">
        <v>366</v>
      </c>
      <c r="J27" s="324" t="s">
        <v>417</v>
      </c>
      <c r="K27" s="324">
        <v>3</v>
      </c>
    </row>
    <row r="28" spans="1:11">
      <c r="A28" s="308"/>
      <c r="B28" s="328" t="s">
        <v>367</v>
      </c>
      <c r="C28" s="329"/>
      <c r="D28" s="308"/>
      <c r="E28" s="308"/>
      <c r="F28" s="308"/>
      <c r="G28" s="308"/>
      <c r="H28" s="330"/>
      <c r="I28" s="308"/>
      <c r="J28" s="308"/>
      <c r="K28" s="308"/>
    </row>
    <row r="29" spans="1:11">
      <c r="A29" s="308"/>
      <c r="B29" s="328" t="s">
        <v>382</v>
      </c>
      <c r="C29" s="329">
        <v>30</v>
      </c>
      <c r="D29" s="308" t="s">
        <v>383</v>
      </c>
      <c r="E29" s="308"/>
      <c r="F29" s="308"/>
      <c r="G29" s="308"/>
      <c r="H29" s="330">
        <v>36000</v>
      </c>
      <c r="I29" s="308"/>
      <c r="J29" s="308"/>
      <c r="K29" s="308"/>
    </row>
    <row r="30" spans="1:11" ht="37.5">
      <c r="A30" s="308"/>
      <c r="B30" s="328" t="s">
        <v>384</v>
      </c>
      <c r="C30" s="329">
        <v>30</v>
      </c>
      <c r="D30" s="308" t="s">
        <v>113</v>
      </c>
      <c r="E30" s="334"/>
      <c r="F30" s="334"/>
      <c r="G30" s="334"/>
      <c r="H30" s="330">
        <v>450</v>
      </c>
      <c r="I30" s="308"/>
      <c r="J30" s="308"/>
      <c r="K30" s="308"/>
    </row>
    <row r="31" spans="1:11">
      <c r="A31" s="308"/>
      <c r="B31" s="328" t="s">
        <v>385</v>
      </c>
      <c r="C31" s="332">
        <v>800</v>
      </c>
      <c r="D31" s="308" t="s">
        <v>113</v>
      </c>
      <c r="E31" s="331" t="s">
        <v>288</v>
      </c>
      <c r="F31" s="331" t="s">
        <v>386</v>
      </c>
      <c r="G31" s="331" t="s">
        <v>159</v>
      </c>
      <c r="H31" s="330">
        <v>12000</v>
      </c>
      <c r="I31" s="308"/>
      <c r="J31" s="308"/>
      <c r="K31" s="308"/>
    </row>
    <row r="32" spans="1:11" ht="37.5">
      <c r="A32" s="335">
        <v>5</v>
      </c>
      <c r="B32" s="336" t="s">
        <v>387</v>
      </c>
      <c r="C32" s="337"/>
      <c r="D32" s="335"/>
      <c r="E32" s="335"/>
      <c r="F32" s="335"/>
      <c r="G32" s="335"/>
      <c r="H32" s="338">
        <v>1909700</v>
      </c>
      <c r="I32" s="335" t="s">
        <v>366</v>
      </c>
      <c r="J32" s="324" t="s">
        <v>417</v>
      </c>
      <c r="K32" s="335">
        <v>3</v>
      </c>
    </row>
    <row r="33" spans="1:11">
      <c r="A33" s="331"/>
      <c r="B33" s="339" t="s">
        <v>367</v>
      </c>
      <c r="C33" s="340"/>
      <c r="D33" s="331"/>
      <c r="E33" s="331"/>
      <c r="F33" s="331"/>
      <c r="G33" s="331"/>
      <c r="H33" s="341"/>
      <c r="I33" s="331"/>
      <c r="J33" s="331"/>
      <c r="K33" s="331"/>
    </row>
    <row r="34" spans="1:11" ht="37.5">
      <c r="A34" s="331"/>
      <c r="B34" s="339" t="s">
        <v>388</v>
      </c>
      <c r="C34" s="342">
        <v>1000</v>
      </c>
      <c r="D34" s="331" t="s">
        <v>113</v>
      </c>
      <c r="E34" s="331" t="s">
        <v>288</v>
      </c>
      <c r="F34" s="331" t="s">
        <v>129</v>
      </c>
      <c r="G34" s="331" t="s">
        <v>129</v>
      </c>
      <c r="H34" s="341"/>
      <c r="I34" s="331"/>
      <c r="J34" s="331"/>
      <c r="K34" s="331"/>
    </row>
    <row r="35" spans="1:11">
      <c r="A35" s="334"/>
      <c r="B35" s="343"/>
      <c r="C35" s="344"/>
      <c r="D35" s="331"/>
      <c r="E35" s="331" t="s">
        <v>288</v>
      </c>
      <c r="F35" s="331" t="s">
        <v>376</v>
      </c>
      <c r="G35" s="331" t="s">
        <v>134</v>
      </c>
      <c r="H35" s="345"/>
      <c r="I35" s="334"/>
      <c r="J35" s="334"/>
      <c r="K35" s="334"/>
    </row>
    <row r="36" spans="1:11" ht="37.5">
      <c r="A36" s="335">
        <v>6</v>
      </c>
      <c r="B36" s="336" t="s">
        <v>389</v>
      </c>
      <c r="C36" s="337"/>
      <c r="D36" s="335"/>
      <c r="E36" s="335"/>
      <c r="F36" s="335"/>
      <c r="G36" s="335"/>
      <c r="H36" s="338">
        <v>623200</v>
      </c>
      <c r="I36" s="335" t="s">
        <v>366</v>
      </c>
      <c r="J36" s="324" t="s">
        <v>417</v>
      </c>
      <c r="K36" s="335">
        <v>3</v>
      </c>
    </row>
    <row r="37" spans="1:11">
      <c r="A37" s="331"/>
      <c r="B37" s="339" t="s">
        <v>367</v>
      </c>
      <c r="C37" s="340"/>
      <c r="D37" s="331"/>
      <c r="E37" s="331"/>
      <c r="F37" s="331"/>
      <c r="G37" s="331"/>
      <c r="H37" s="341"/>
      <c r="I37" s="331"/>
      <c r="J37" s="331"/>
      <c r="K37" s="331"/>
    </row>
    <row r="38" spans="1:11" ht="37.5">
      <c r="A38" s="331"/>
      <c r="B38" s="339" t="s">
        <v>390</v>
      </c>
      <c r="C38" s="340">
        <v>200</v>
      </c>
      <c r="D38" s="331" t="s">
        <v>113</v>
      </c>
      <c r="E38" s="331" t="s">
        <v>288</v>
      </c>
      <c r="F38" s="331" t="s">
        <v>391</v>
      </c>
      <c r="G38" s="331" t="s">
        <v>134</v>
      </c>
      <c r="H38" s="341"/>
      <c r="I38" s="331"/>
      <c r="J38" s="331"/>
      <c r="K38" s="331"/>
    </row>
    <row r="39" spans="1:11" ht="37.5">
      <c r="A39" s="324">
        <v>7</v>
      </c>
      <c r="B39" s="325" t="s">
        <v>392</v>
      </c>
      <c r="C39" s="326"/>
      <c r="D39" s="324"/>
      <c r="E39" s="324"/>
      <c r="F39" s="324"/>
      <c r="G39" s="324"/>
      <c r="H39" s="327">
        <f>SUM(H41:H44)</f>
        <v>489500</v>
      </c>
      <c r="I39" s="324" t="s">
        <v>366</v>
      </c>
      <c r="J39" s="324" t="s">
        <v>417</v>
      </c>
      <c r="K39" s="324">
        <v>3</v>
      </c>
    </row>
    <row r="40" spans="1:11">
      <c r="A40" s="308"/>
      <c r="B40" s="328" t="s">
        <v>367</v>
      </c>
      <c r="C40" s="329"/>
      <c r="D40" s="308"/>
      <c r="E40" s="308"/>
      <c r="F40" s="308"/>
      <c r="G40" s="308"/>
      <c r="H40" s="330"/>
      <c r="I40" s="308"/>
      <c r="J40" s="308"/>
      <c r="K40" s="308"/>
    </row>
    <row r="41" spans="1:11">
      <c r="A41" s="308"/>
      <c r="B41" s="328" t="s">
        <v>393</v>
      </c>
      <c r="C41" s="329">
        <v>6</v>
      </c>
      <c r="D41" s="308" t="s">
        <v>383</v>
      </c>
      <c r="E41" s="308"/>
      <c r="F41" s="308"/>
      <c r="G41" s="308"/>
      <c r="H41" s="330">
        <v>178500</v>
      </c>
      <c r="I41" s="308"/>
      <c r="J41" s="308"/>
      <c r="K41" s="308"/>
    </row>
    <row r="42" spans="1:11" ht="37.5">
      <c r="A42" s="308"/>
      <c r="B42" s="328" t="s">
        <v>394</v>
      </c>
      <c r="C42" s="332">
        <v>1200</v>
      </c>
      <c r="D42" s="308" t="s">
        <v>113</v>
      </c>
      <c r="E42" s="308" t="s">
        <v>288</v>
      </c>
      <c r="F42" s="308" t="s">
        <v>288</v>
      </c>
      <c r="G42" s="308" t="s">
        <v>159</v>
      </c>
      <c r="H42" s="330">
        <v>18000</v>
      </c>
      <c r="I42" s="308"/>
      <c r="J42" s="308"/>
      <c r="K42" s="308"/>
    </row>
    <row r="43" spans="1:11">
      <c r="A43" s="308"/>
      <c r="B43" s="328" t="s">
        <v>395</v>
      </c>
      <c r="C43" s="329">
        <v>75</v>
      </c>
      <c r="D43" s="308" t="s">
        <v>383</v>
      </c>
      <c r="E43" s="308" t="s">
        <v>288</v>
      </c>
      <c r="F43" s="308" t="s">
        <v>288</v>
      </c>
      <c r="G43" s="308" t="s">
        <v>159</v>
      </c>
      <c r="H43" s="330">
        <v>255000</v>
      </c>
      <c r="I43" s="308"/>
      <c r="J43" s="308"/>
      <c r="K43" s="308"/>
    </row>
    <row r="44" spans="1:11" ht="37.5">
      <c r="A44" s="308"/>
      <c r="B44" s="328" t="s">
        <v>396</v>
      </c>
      <c r="C44" s="329">
        <v>100</v>
      </c>
      <c r="D44" s="308" t="s">
        <v>113</v>
      </c>
      <c r="E44" s="308" t="s">
        <v>288</v>
      </c>
      <c r="F44" s="308" t="s">
        <v>288</v>
      </c>
      <c r="G44" s="308" t="s">
        <v>134</v>
      </c>
      <c r="H44" s="330">
        <v>38000</v>
      </c>
      <c r="I44" s="308"/>
      <c r="J44" s="308"/>
      <c r="K44" s="308"/>
    </row>
    <row r="45" spans="1:11" ht="56.25">
      <c r="A45" s="324">
        <v>8</v>
      </c>
      <c r="B45" s="325" t="s">
        <v>397</v>
      </c>
      <c r="C45" s="326"/>
      <c r="D45" s="324"/>
      <c r="E45" s="324"/>
      <c r="F45" s="324"/>
      <c r="G45" s="324"/>
      <c r="H45" s="327">
        <f>+H47</f>
        <v>40000</v>
      </c>
      <c r="I45" s="324" t="s">
        <v>366</v>
      </c>
      <c r="J45" s="324" t="s">
        <v>417</v>
      </c>
      <c r="K45" s="324">
        <v>1</v>
      </c>
    </row>
    <row r="46" spans="1:11">
      <c r="A46" s="308"/>
      <c r="B46" s="328" t="s">
        <v>367</v>
      </c>
      <c r="C46" s="329"/>
      <c r="D46" s="308"/>
      <c r="E46" s="308"/>
      <c r="F46" s="308"/>
      <c r="G46" s="308"/>
      <c r="H46" s="330"/>
      <c r="I46" s="308"/>
      <c r="J46" s="308"/>
      <c r="K46" s="308"/>
    </row>
    <row r="47" spans="1:11">
      <c r="A47" s="308"/>
      <c r="B47" s="328" t="s">
        <v>398</v>
      </c>
      <c r="C47" s="329">
        <v>20</v>
      </c>
      <c r="D47" s="308" t="s">
        <v>176</v>
      </c>
      <c r="E47" s="308" t="s">
        <v>288</v>
      </c>
      <c r="F47" s="308" t="s">
        <v>288</v>
      </c>
      <c r="G47" s="308" t="s">
        <v>399</v>
      </c>
      <c r="H47" s="330">
        <v>40000</v>
      </c>
      <c r="I47" s="308"/>
      <c r="J47" s="308"/>
      <c r="K47" s="308"/>
    </row>
    <row r="48" spans="1:11" ht="37.5">
      <c r="A48" s="324">
        <v>9</v>
      </c>
      <c r="B48" s="325" t="s">
        <v>400</v>
      </c>
      <c r="C48" s="326"/>
      <c r="D48" s="324"/>
      <c r="E48" s="324"/>
      <c r="F48" s="324"/>
      <c r="G48" s="324"/>
      <c r="H48" s="327">
        <f>SUM(H50)</f>
        <v>369600</v>
      </c>
      <c r="I48" s="324" t="s">
        <v>366</v>
      </c>
      <c r="J48" s="324" t="s">
        <v>417</v>
      </c>
      <c r="K48" s="324">
        <v>3</v>
      </c>
    </row>
    <row r="49" spans="1:11">
      <c r="A49" s="308"/>
      <c r="B49" s="328" t="s">
        <v>367</v>
      </c>
      <c r="C49" s="329"/>
      <c r="D49" s="308"/>
      <c r="E49" s="308"/>
      <c r="F49" s="308"/>
      <c r="G49" s="308"/>
      <c r="H49" s="330"/>
      <c r="I49" s="308"/>
      <c r="J49" s="308"/>
      <c r="K49" s="308"/>
    </row>
    <row r="50" spans="1:11" ht="37.5">
      <c r="A50" s="308"/>
      <c r="B50" s="328" t="s">
        <v>401</v>
      </c>
      <c r="C50" s="329">
        <v>16</v>
      </c>
      <c r="D50" s="331" t="s">
        <v>402</v>
      </c>
      <c r="E50" s="331" t="s">
        <v>288</v>
      </c>
      <c r="F50" s="331" t="s">
        <v>403</v>
      </c>
      <c r="G50" s="331" t="s">
        <v>404</v>
      </c>
      <c r="H50" s="341">
        <v>369600</v>
      </c>
      <c r="I50" s="308"/>
      <c r="J50" s="308"/>
      <c r="K50" s="308"/>
    </row>
    <row r="51" spans="1:11">
      <c r="A51" s="308"/>
      <c r="B51" s="328"/>
      <c r="C51" s="329"/>
      <c r="D51" s="331"/>
      <c r="E51" s="331"/>
      <c r="F51" s="331" t="s">
        <v>405</v>
      </c>
      <c r="G51" s="331" t="s">
        <v>404</v>
      </c>
      <c r="H51" s="341"/>
      <c r="I51" s="308"/>
      <c r="J51" s="308"/>
      <c r="K51" s="308"/>
    </row>
    <row r="52" spans="1:11">
      <c r="A52" s="308"/>
      <c r="B52" s="328"/>
      <c r="C52" s="329"/>
      <c r="D52" s="331"/>
      <c r="E52" s="331"/>
      <c r="F52" s="331" t="s">
        <v>406</v>
      </c>
      <c r="G52" s="331" t="s">
        <v>115</v>
      </c>
      <c r="H52" s="341"/>
      <c r="I52" s="308"/>
      <c r="J52" s="308"/>
      <c r="K52" s="308"/>
    </row>
    <row r="53" spans="1:11">
      <c r="A53" s="308"/>
      <c r="B53" s="328"/>
      <c r="C53" s="329"/>
      <c r="D53" s="331"/>
      <c r="E53" s="331"/>
      <c r="F53" s="331" t="s">
        <v>119</v>
      </c>
      <c r="G53" s="331" t="s">
        <v>115</v>
      </c>
      <c r="H53" s="341"/>
      <c r="I53" s="308"/>
      <c r="J53" s="308"/>
      <c r="K53" s="308"/>
    </row>
    <row r="54" spans="1:11">
      <c r="A54" s="308"/>
      <c r="B54" s="328"/>
      <c r="C54" s="329"/>
      <c r="D54" s="331"/>
      <c r="E54" s="331"/>
      <c r="F54" s="331" t="s">
        <v>407</v>
      </c>
      <c r="G54" s="331" t="s">
        <v>115</v>
      </c>
      <c r="H54" s="341"/>
      <c r="I54" s="308"/>
      <c r="J54" s="308"/>
      <c r="K54" s="308"/>
    </row>
    <row r="55" spans="1:11">
      <c r="A55" s="308"/>
      <c r="B55" s="328"/>
      <c r="C55" s="329"/>
      <c r="D55" s="331"/>
      <c r="E55" s="331"/>
      <c r="F55" s="331" t="s">
        <v>129</v>
      </c>
      <c r="G55" s="331" t="s">
        <v>129</v>
      </c>
      <c r="H55" s="341"/>
      <c r="I55" s="308"/>
      <c r="J55" s="308"/>
      <c r="K55" s="308"/>
    </row>
    <row r="56" spans="1:11">
      <c r="A56" s="308"/>
      <c r="B56" s="328"/>
      <c r="C56" s="329"/>
      <c r="D56" s="331"/>
      <c r="E56" s="331"/>
      <c r="F56" s="331" t="s">
        <v>132</v>
      </c>
      <c r="G56" s="331" t="s">
        <v>129</v>
      </c>
      <c r="H56" s="341"/>
      <c r="I56" s="308"/>
      <c r="J56" s="308"/>
      <c r="K56" s="308"/>
    </row>
    <row r="57" spans="1:11">
      <c r="A57" s="308"/>
      <c r="B57" s="328"/>
      <c r="C57" s="329"/>
      <c r="D57" s="331"/>
      <c r="E57" s="331"/>
      <c r="F57" s="331" t="s">
        <v>408</v>
      </c>
      <c r="G57" s="331" t="s">
        <v>122</v>
      </c>
      <c r="H57" s="341"/>
      <c r="I57" s="308"/>
      <c r="J57" s="308"/>
      <c r="K57" s="308"/>
    </row>
    <row r="58" spans="1:11">
      <c r="A58" s="308"/>
      <c r="B58" s="328"/>
      <c r="C58" s="329"/>
      <c r="D58" s="331"/>
      <c r="E58" s="331"/>
      <c r="F58" s="331" t="s">
        <v>136</v>
      </c>
      <c r="G58" s="331" t="s">
        <v>134</v>
      </c>
      <c r="H58" s="341"/>
      <c r="I58" s="308"/>
      <c r="J58" s="308"/>
      <c r="K58" s="308"/>
    </row>
    <row r="59" spans="1:11">
      <c r="A59" s="308"/>
      <c r="B59" s="328"/>
      <c r="C59" s="329"/>
      <c r="D59" s="331"/>
      <c r="E59" s="331"/>
      <c r="F59" s="331" t="s">
        <v>134</v>
      </c>
      <c r="G59" s="331" t="s">
        <v>134</v>
      </c>
      <c r="H59" s="341"/>
      <c r="I59" s="308"/>
      <c r="J59" s="308"/>
      <c r="K59" s="308"/>
    </row>
    <row r="60" spans="1:11">
      <c r="A60" s="308"/>
      <c r="B60" s="328"/>
      <c r="C60" s="329"/>
      <c r="D60" s="331"/>
      <c r="E60" s="331"/>
      <c r="F60" s="331" t="s">
        <v>409</v>
      </c>
      <c r="G60" s="331" t="s">
        <v>399</v>
      </c>
      <c r="H60" s="341"/>
      <c r="I60" s="308"/>
      <c r="J60" s="308"/>
      <c r="K60" s="308"/>
    </row>
    <row r="61" spans="1:11">
      <c r="A61" s="308"/>
      <c r="B61" s="328"/>
      <c r="C61" s="329"/>
      <c r="D61" s="331"/>
      <c r="E61" s="331"/>
      <c r="F61" s="331" t="s">
        <v>410</v>
      </c>
      <c r="G61" s="331" t="s">
        <v>399</v>
      </c>
      <c r="H61" s="341"/>
      <c r="I61" s="308"/>
      <c r="J61" s="308"/>
      <c r="K61" s="308"/>
    </row>
    <row r="62" spans="1:11">
      <c r="A62" s="308"/>
      <c r="B62" s="328"/>
      <c r="C62" s="329"/>
      <c r="D62" s="331"/>
      <c r="E62" s="331"/>
      <c r="F62" s="331" t="s">
        <v>411</v>
      </c>
      <c r="G62" s="331" t="s">
        <v>399</v>
      </c>
      <c r="H62" s="341"/>
      <c r="I62" s="308"/>
      <c r="J62" s="308"/>
      <c r="K62" s="308"/>
    </row>
    <row r="63" spans="1:11" ht="37.5">
      <c r="A63" s="308"/>
      <c r="B63" s="328" t="s">
        <v>412</v>
      </c>
      <c r="C63" s="329">
        <v>16</v>
      </c>
      <c r="D63" s="308" t="s">
        <v>402</v>
      </c>
      <c r="E63" s="308"/>
      <c r="F63" s="308"/>
      <c r="G63" s="308"/>
      <c r="H63" s="330"/>
      <c r="I63" s="308"/>
      <c r="J63" s="308"/>
      <c r="K63" s="308"/>
    </row>
    <row r="64" spans="1:11" ht="56.25">
      <c r="A64" s="346"/>
      <c r="B64" s="347" t="s">
        <v>413</v>
      </c>
      <c r="C64" s="348">
        <v>32</v>
      </c>
      <c r="D64" s="346" t="s">
        <v>113</v>
      </c>
      <c r="E64" s="346"/>
      <c r="F64" s="346"/>
      <c r="G64" s="346"/>
      <c r="H64" s="349"/>
      <c r="I64" s="346"/>
      <c r="J64" s="346"/>
      <c r="K64" s="346"/>
    </row>
  </sheetData>
  <mergeCells count="19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A9:K9"/>
    <mergeCell ref="A10:K10"/>
    <mergeCell ref="A26:K2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C431-25D5-4420-B3D6-056ED0EB45FA}">
  <dimension ref="A1:K8"/>
  <sheetViews>
    <sheetView workbookViewId="0">
      <selection activeCell="G5" sqref="A1:K8"/>
    </sheetView>
  </sheetViews>
  <sheetFormatPr defaultRowHeight="15"/>
  <cols>
    <col min="2" max="2" width="24.28515625" customWidth="1"/>
    <col min="8" max="8" width="15.42578125" customWidth="1"/>
    <col min="9" max="9" width="24" customWidth="1"/>
    <col min="10" max="10" width="22" customWidth="1"/>
    <col min="11" max="11" width="19.7109375" customWidth="1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40" t="s">
        <v>40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</row>
    <row r="3" spans="1:11" ht="18.75">
      <c r="A3" s="241" t="s">
        <v>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</row>
    <row r="4" spans="1:11" ht="18.75">
      <c r="A4" s="242" t="s">
        <v>54</v>
      </c>
      <c r="B4" s="242" t="s">
        <v>55</v>
      </c>
      <c r="C4" s="243" t="s">
        <v>56</v>
      </c>
      <c r="D4" s="243"/>
      <c r="E4" s="243" t="s">
        <v>57</v>
      </c>
      <c r="F4" s="243"/>
      <c r="G4" s="243"/>
      <c r="H4" s="244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3" t="s">
        <v>61</v>
      </c>
      <c r="D5" s="242" t="s">
        <v>62</v>
      </c>
      <c r="E5" s="243" t="s">
        <v>63</v>
      </c>
      <c r="F5" s="242" t="s">
        <v>64</v>
      </c>
      <c r="G5" s="242" t="s">
        <v>65</v>
      </c>
      <c r="H5" s="244"/>
      <c r="I5" s="242"/>
      <c r="J5" s="242"/>
      <c r="K5" s="245"/>
    </row>
    <row r="6" spans="1:11" ht="18.75">
      <c r="A6" s="242"/>
      <c r="B6" s="242"/>
      <c r="C6" s="243"/>
      <c r="D6" s="242"/>
      <c r="E6" s="243"/>
      <c r="F6" s="242"/>
      <c r="G6" s="242"/>
      <c r="H6" s="246" t="s">
        <v>68</v>
      </c>
      <c r="I6" s="242"/>
      <c r="J6" s="242"/>
      <c r="K6" s="245"/>
    </row>
    <row r="7" spans="1:11" ht="18.75">
      <c r="A7" s="242"/>
      <c r="B7" s="242"/>
      <c r="C7" s="247"/>
      <c r="D7" s="248"/>
      <c r="E7" s="247"/>
      <c r="F7" s="248"/>
      <c r="G7" s="248"/>
      <c r="H7" s="249" t="s">
        <v>70</v>
      </c>
      <c r="I7" s="250" t="s">
        <v>71</v>
      </c>
      <c r="J7" s="250" t="s">
        <v>69</v>
      </c>
      <c r="K7" s="245"/>
    </row>
    <row r="8" spans="1:11" ht="18.75">
      <c r="A8" s="246"/>
      <c r="B8" s="251" t="s">
        <v>72</v>
      </c>
      <c r="C8" s="252"/>
      <c r="D8" s="252"/>
      <c r="E8" s="252"/>
      <c r="F8" s="252"/>
      <c r="G8" s="253"/>
      <c r="H8" s="254">
        <f>H11+H17+H22+H27+H32+H36+H39+H45+H48</f>
        <v>0</v>
      </c>
      <c r="I8" s="252"/>
      <c r="J8" s="252"/>
      <c r="K8" s="252"/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16B6A-F87B-42A0-9093-426559C6FF3B}">
  <dimension ref="A1:K67"/>
  <sheetViews>
    <sheetView workbookViewId="0">
      <selection activeCell="B4" sqref="A1:K67"/>
    </sheetView>
  </sheetViews>
  <sheetFormatPr defaultRowHeight="15"/>
  <cols>
    <col min="1" max="1" width="9" bestFit="1" customWidth="1"/>
    <col min="2" max="2" width="62.7109375" bestFit="1" customWidth="1"/>
    <col min="3" max="3" width="9" bestFit="1" customWidth="1"/>
    <col min="5" max="5" width="12.28515625" bestFit="1" customWidth="1"/>
    <col min="8" max="8" width="15.140625" customWidth="1"/>
    <col min="9" max="9" width="15.5703125" customWidth="1"/>
    <col min="10" max="10" width="15.7109375" customWidth="1"/>
    <col min="11" max="11" width="19.5703125" customWidth="1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40" t="s">
        <v>41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</row>
    <row r="3" spans="1:11" ht="18.75">
      <c r="A3" s="241" t="s">
        <v>1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</row>
    <row r="4" spans="1:11" ht="18.75">
      <c r="A4" s="242" t="s">
        <v>54</v>
      </c>
      <c r="B4" s="242" t="s">
        <v>55</v>
      </c>
      <c r="C4" s="243" t="s">
        <v>56</v>
      </c>
      <c r="D4" s="243"/>
      <c r="E4" s="243" t="s">
        <v>57</v>
      </c>
      <c r="F4" s="243"/>
      <c r="G4" s="243"/>
      <c r="H4" s="244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3" t="s">
        <v>61</v>
      </c>
      <c r="D5" s="242" t="s">
        <v>62</v>
      </c>
      <c r="E5" s="243" t="s">
        <v>63</v>
      </c>
      <c r="F5" s="242" t="s">
        <v>64</v>
      </c>
      <c r="G5" s="242" t="s">
        <v>65</v>
      </c>
      <c r="H5" s="244"/>
      <c r="I5" s="242"/>
      <c r="J5" s="242"/>
      <c r="K5" s="245"/>
    </row>
    <row r="6" spans="1:11" ht="18.75">
      <c r="A6" s="242"/>
      <c r="B6" s="242"/>
      <c r="C6" s="243"/>
      <c r="D6" s="242"/>
      <c r="E6" s="243"/>
      <c r="F6" s="242"/>
      <c r="G6" s="242"/>
      <c r="H6" s="246" t="s">
        <v>68</v>
      </c>
      <c r="I6" s="242"/>
      <c r="J6" s="242"/>
      <c r="K6" s="245"/>
    </row>
    <row r="7" spans="1:11" ht="18.75">
      <c r="A7" s="242"/>
      <c r="B7" s="242"/>
      <c r="C7" s="247"/>
      <c r="D7" s="248"/>
      <c r="E7" s="247"/>
      <c r="F7" s="248"/>
      <c r="G7" s="248"/>
      <c r="H7" s="249" t="s">
        <v>70</v>
      </c>
      <c r="I7" s="250" t="s">
        <v>71</v>
      </c>
      <c r="J7" s="250" t="s">
        <v>69</v>
      </c>
      <c r="K7" s="245"/>
    </row>
    <row r="8" spans="1:11" ht="18.75">
      <c r="A8" s="246"/>
      <c r="B8" s="251" t="s">
        <v>72</v>
      </c>
      <c r="C8" s="252"/>
      <c r="D8" s="252"/>
      <c r="E8" s="252"/>
      <c r="F8" s="252"/>
      <c r="G8" s="253"/>
      <c r="H8" s="254">
        <f>H9+H17+H24+H26+H31+H54+H65</f>
        <v>846840</v>
      </c>
      <c r="I8" s="252"/>
      <c r="J8" s="252"/>
      <c r="K8" s="252"/>
    </row>
    <row r="9" spans="1:11" ht="18.75">
      <c r="A9" s="350">
        <v>1</v>
      </c>
      <c r="B9" s="351" t="s">
        <v>418</v>
      </c>
      <c r="C9" s="162"/>
      <c r="D9" s="162"/>
      <c r="E9" s="352"/>
      <c r="F9" s="352"/>
      <c r="G9" s="352"/>
      <c r="H9" s="353">
        <v>15250</v>
      </c>
      <c r="I9" s="354" t="s">
        <v>419</v>
      </c>
      <c r="J9" s="162"/>
      <c r="K9" s="352"/>
    </row>
    <row r="10" spans="1:11" ht="18.75">
      <c r="A10" s="355"/>
      <c r="B10" s="356" t="s">
        <v>420</v>
      </c>
      <c r="C10" s="162"/>
      <c r="D10" s="162"/>
      <c r="E10" s="352"/>
      <c r="F10" s="352"/>
      <c r="G10" s="352"/>
      <c r="H10" s="155"/>
      <c r="I10" s="162"/>
      <c r="J10" s="162"/>
      <c r="K10" s="352"/>
    </row>
    <row r="11" spans="1:11" ht="18.75">
      <c r="A11" s="355"/>
      <c r="B11" s="357" t="s">
        <v>421</v>
      </c>
      <c r="C11" s="162"/>
      <c r="D11" s="162"/>
      <c r="E11" s="352"/>
      <c r="F11" s="352"/>
      <c r="G11" s="352"/>
      <c r="H11" s="162"/>
      <c r="I11" s="162"/>
      <c r="J11" s="162"/>
      <c r="K11" s="352"/>
    </row>
    <row r="12" spans="1:11" ht="18.75">
      <c r="A12" s="355"/>
      <c r="B12" s="357" t="s">
        <v>422</v>
      </c>
      <c r="C12" s="162">
        <v>1</v>
      </c>
      <c r="D12" s="162" t="s">
        <v>423</v>
      </c>
      <c r="E12" s="352"/>
      <c r="F12" s="352"/>
      <c r="G12" s="352"/>
      <c r="H12" s="162"/>
      <c r="I12" s="358"/>
      <c r="J12" s="162" t="s">
        <v>424</v>
      </c>
      <c r="K12" s="352"/>
    </row>
    <row r="13" spans="1:11" ht="18.75">
      <c r="A13" s="355"/>
      <c r="B13" s="357" t="s">
        <v>425</v>
      </c>
      <c r="C13" s="162">
        <v>4</v>
      </c>
      <c r="D13" s="162" t="s">
        <v>426</v>
      </c>
      <c r="E13" s="352"/>
      <c r="F13" s="352"/>
      <c r="G13" s="352"/>
      <c r="H13" s="162"/>
      <c r="I13" s="162"/>
      <c r="J13" s="162" t="s">
        <v>424</v>
      </c>
      <c r="K13" s="352"/>
    </row>
    <row r="14" spans="1:11" ht="18.75">
      <c r="A14" s="355"/>
      <c r="B14" s="357" t="s">
        <v>427</v>
      </c>
      <c r="C14" s="162">
        <v>48</v>
      </c>
      <c r="D14" s="162" t="s">
        <v>426</v>
      </c>
      <c r="E14" s="352"/>
      <c r="F14" s="352"/>
      <c r="G14" s="352"/>
      <c r="H14" s="162"/>
      <c r="I14" s="162"/>
      <c r="J14" s="162" t="s">
        <v>424</v>
      </c>
      <c r="K14" s="352"/>
    </row>
    <row r="15" spans="1:11" ht="18.75">
      <c r="A15" s="355"/>
      <c r="B15" s="357" t="s">
        <v>428</v>
      </c>
      <c r="C15" s="162"/>
      <c r="D15" s="162"/>
      <c r="E15" s="352"/>
      <c r="F15" s="352"/>
      <c r="G15" s="352"/>
      <c r="H15" s="162"/>
      <c r="I15" s="162"/>
      <c r="J15" s="162"/>
      <c r="K15" s="352"/>
    </row>
    <row r="16" spans="1:11" ht="18.75">
      <c r="A16" s="355"/>
      <c r="B16" s="357" t="s">
        <v>429</v>
      </c>
      <c r="C16" s="162">
        <v>1</v>
      </c>
      <c r="D16" s="162" t="s">
        <v>423</v>
      </c>
      <c r="E16" s="352"/>
      <c r="F16" s="352"/>
      <c r="G16" s="352"/>
      <c r="H16" s="162"/>
      <c r="I16" s="162"/>
      <c r="J16" s="162" t="s">
        <v>424</v>
      </c>
      <c r="K16" s="352"/>
    </row>
    <row r="17" spans="1:11" ht="18.75">
      <c r="A17" s="350">
        <v>2</v>
      </c>
      <c r="B17" s="359" t="s">
        <v>430</v>
      </c>
      <c r="C17" s="162"/>
      <c r="D17" s="162"/>
      <c r="E17" s="352"/>
      <c r="F17" s="352"/>
      <c r="G17" s="352"/>
      <c r="H17" s="353">
        <v>52900</v>
      </c>
      <c r="I17" s="354" t="s">
        <v>419</v>
      </c>
      <c r="J17" s="162"/>
      <c r="K17" s="352"/>
    </row>
    <row r="18" spans="1:11" ht="18.75">
      <c r="A18" s="355"/>
      <c r="B18" s="360" t="s">
        <v>431</v>
      </c>
      <c r="C18" s="162">
        <v>20</v>
      </c>
      <c r="D18" s="162" t="s">
        <v>176</v>
      </c>
      <c r="E18" s="352"/>
      <c r="F18" s="352"/>
      <c r="G18" s="352"/>
      <c r="H18" s="360"/>
      <c r="I18" s="162"/>
      <c r="J18" s="162" t="s">
        <v>432</v>
      </c>
      <c r="K18" s="352"/>
    </row>
    <row r="19" spans="1:11" ht="18.75">
      <c r="A19" s="355"/>
      <c r="B19" s="360" t="s">
        <v>433</v>
      </c>
      <c r="C19" s="361" t="s">
        <v>434</v>
      </c>
      <c r="D19" s="162" t="s">
        <v>435</v>
      </c>
      <c r="E19" s="352"/>
      <c r="F19" s="352"/>
      <c r="G19" s="352"/>
      <c r="H19" s="360"/>
      <c r="I19" s="162"/>
      <c r="J19" s="162" t="s">
        <v>424</v>
      </c>
      <c r="K19" s="352"/>
    </row>
    <row r="20" spans="1:11" ht="18.75">
      <c r="A20" s="355"/>
      <c r="B20" s="357" t="s">
        <v>436</v>
      </c>
      <c r="C20" s="162">
        <v>12</v>
      </c>
      <c r="D20" s="162" t="s">
        <v>87</v>
      </c>
      <c r="E20" s="352"/>
      <c r="F20" s="352"/>
      <c r="G20" s="352"/>
      <c r="H20" s="360"/>
      <c r="I20" s="162"/>
      <c r="J20" s="162" t="s">
        <v>424</v>
      </c>
      <c r="K20" s="352"/>
    </row>
    <row r="21" spans="1:11" ht="18.75">
      <c r="A21" s="355"/>
      <c r="B21" s="357" t="s">
        <v>437</v>
      </c>
      <c r="C21" s="162"/>
      <c r="D21" s="162"/>
      <c r="E21" s="352"/>
      <c r="F21" s="352"/>
      <c r="G21" s="352"/>
      <c r="H21" s="360"/>
      <c r="I21" s="162"/>
      <c r="J21" s="162"/>
      <c r="K21" s="352"/>
    </row>
    <row r="22" spans="1:11" ht="18.75">
      <c r="A22" s="355"/>
      <c r="B22" s="360" t="s">
        <v>438</v>
      </c>
      <c r="C22" s="162">
        <v>20</v>
      </c>
      <c r="D22" s="162" t="s">
        <v>439</v>
      </c>
      <c r="E22" s="352"/>
      <c r="F22" s="352"/>
      <c r="G22" s="352"/>
      <c r="H22" s="360"/>
      <c r="I22" s="162"/>
      <c r="J22" s="162" t="s">
        <v>440</v>
      </c>
      <c r="K22" s="352"/>
    </row>
    <row r="23" spans="1:11" ht="18.75">
      <c r="A23" s="355"/>
      <c r="B23" s="360" t="s">
        <v>441</v>
      </c>
      <c r="C23" s="162">
        <v>1.5</v>
      </c>
      <c r="D23" s="162" t="s">
        <v>442</v>
      </c>
      <c r="E23" s="352"/>
      <c r="F23" s="352"/>
      <c r="G23" s="352"/>
      <c r="H23" s="360"/>
      <c r="I23" s="162"/>
      <c r="J23" s="162" t="s">
        <v>443</v>
      </c>
      <c r="K23" s="352"/>
    </row>
    <row r="24" spans="1:11" ht="18.75">
      <c r="A24" s="350">
        <v>3</v>
      </c>
      <c r="B24" s="359" t="s">
        <v>179</v>
      </c>
      <c r="C24" s="162"/>
      <c r="D24" s="162"/>
      <c r="E24" s="352"/>
      <c r="F24" s="352"/>
      <c r="G24" s="352"/>
      <c r="H24" s="353">
        <v>5000</v>
      </c>
      <c r="I24" s="362" t="s">
        <v>419</v>
      </c>
      <c r="J24" s="162"/>
      <c r="K24" s="352"/>
    </row>
    <row r="25" spans="1:11" ht="18.75">
      <c r="A25" s="355"/>
      <c r="B25" s="363" t="s">
        <v>444</v>
      </c>
      <c r="C25" s="162">
        <v>40</v>
      </c>
      <c r="D25" s="162" t="s">
        <v>176</v>
      </c>
      <c r="E25" s="352"/>
      <c r="F25" s="352"/>
      <c r="G25" s="352"/>
      <c r="H25" s="360"/>
      <c r="I25" s="162"/>
      <c r="J25" s="162" t="s">
        <v>445</v>
      </c>
      <c r="K25" s="352"/>
    </row>
    <row r="26" spans="1:11" ht="18.75">
      <c r="A26" s="350">
        <v>4</v>
      </c>
      <c r="B26" s="364" t="s">
        <v>357</v>
      </c>
      <c r="C26" s="364"/>
      <c r="D26" s="162"/>
      <c r="E26" s="352"/>
      <c r="F26" s="352"/>
      <c r="G26" s="352"/>
      <c r="H26" s="365">
        <f>SUM(H27+H30)</f>
        <v>220430</v>
      </c>
      <c r="I26" s="350" t="s">
        <v>419</v>
      </c>
      <c r="J26" s="162"/>
      <c r="K26" s="352"/>
    </row>
    <row r="27" spans="1:11" ht="18.75">
      <c r="A27" s="355"/>
      <c r="B27" s="357" t="s">
        <v>446</v>
      </c>
      <c r="C27" s="366"/>
      <c r="D27" s="162"/>
      <c r="E27" s="352"/>
      <c r="F27" s="352"/>
      <c r="G27" s="352"/>
      <c r="H27" s="155">
        <v>150430</v>
      </c>
      <c r="I27" s="162"/>
      <c r="J27" s="162"/>
      <c r="K27" s="352"/>
    </row>
    <row r="28" spans="1:11" ht="18.75">
      <c r="A28" s="355"/>
      <c r="B28" s="363" t="s">
        <v>447</v>
      </c>
      <c r="C28" s="366">
        <v>5000</v>
      </c>
      <c r="D28" s="162" t="s">
        <v>448</v>
      </c>
      <c r="E28" s="352"/>
      <c r="F28" s="352"/>
      <c r="G28" s="352"/>
      <c r="H28" s="162"/>
      <c r="I28" s="162"/>
      <c r="J28" s="162" t="s">
        <v>424</v>
      </c>
      <c r="K28" s="352"/>
    </row>
    <row r="29" spans="1:11" ht="18.75">
      <c r="A29" s="355"/>
      <c r="B29" s="360" t="s">
        <v>449</v>
      </c>
      <c r="C29" s="366">
        <v>5000</v>
      </c>
      <c r="D29" s="162" t="s">
        <v>448</v>
      </c>
      <c r="E29" s="352"/>
      <c r="F29" s="352"/>
      <c r="G29" s="352"/>
      <c r="H29" s="162"/>
      <c r="I29" s="162"/>
      <c r="J29" s="162" t="s">
        <v>424</v>
      </c>
      <c r="K29" s="352"/>
    </row>
    <row r="30" spans="1:11" ht="18.75">
      <c r="A30" s="355"/>
      <c r="B30" s="367" t="s">
        <v>450</v>
      </c>
      <c r="C30" s="366">
        <v>8000</v>
      </c>
      <c r="D30" s="162" t="s">
        <v>176</v>
      </c>
      <c r="E30" s="352"/>
      <c r="F30" s="352"/>
      <c r="G30" s="352"/>
      <c r="H30" s="155">
        <v>70000</v>
      </c>
      <c r="I30" s="162"/>
      <c r="J30" s="162" t="s">
        <v>424</v>
      </c>
      <c r="K30" s="352"/>
    </row>
    <row r="31" spans="1:11" ht="18.75">
      <c r="A31" s="368">
        <v>5</v>
      </c>
      <c r="B31" s="369" t="s">
        <v>451</v>
      </c>
      <c r="C31" s="162"/>
      <c r="D31" s="162"/>
      <c r="E31" s="352"/>
      <c r="F31" s="352"/>
      <c r="G31" s="352"/>
      <c r="H31" s="365">
        <f>SUM(H32+H45+H51)</f>
        <v>299810</v>
      </c>
      <c r="I31" s="350" t="s">
        <v>419</v>
      </c>
      <c r="J31" s="162"/>
      <c r="K31" s="352"/>
    </row>
    <row r="32" spans="1:11" ht="18.75">
      <c r="A32" s="182"/>
      <c r="B32" s="238" t="s">
        <v>452</v>
      </c>
      <c r="C32" s="350">
        <v>390</v>
      </c>
      <c r="D32" s="350" t="s">
        <v>453</v>
      </c>
      <c r="E32" s="352"/>
      <c r="F32" s="352"/>
      <c r="G32" s="352"/>
      <c r="H32" s="365">
        <v>79250</v>
      </c>
      <c r="I32" s="350"/>
      <c r="J32" s="162" t="s">
        <v>454</v>
      </c>
      <c r="K32" s="352"/>
    </row>
    <row r="33" spans="1:11" ht="18.75">
      <c r="A33" s="182"/>
      <c r="B33" s="238" t="s">
        <v>455</v>
      </c>
      <c r="C33" s="162"/>
      <c r="D33" s="162"/>
      <c r="E33" s="352"/>
      <c r="F33" s="352"/>
      <c r="G33" s="352"/>
      <c r="H33" s="162"/>
      <c r="I33" s="162"/>
      <c r="J33" s="162"/>
      <c r="K33" s="352"/>
    </row>
    <row r="34" spans="1:11" ht="18.75">
      <c r="A34" s="182"/>
      <c r="B34" s="238" t="s">
        <v>456</v>
      </c>
      <c r="C34" s="162">
        <v>160</v>
      </c>
      <c r="D34" s="162" t="s">
        <v>453</v>
      </c>
      <c r="E34" s="352"/>
      <c r="F34" s="352"/>
      <c r="G34" s="352"/>
      <c r="H34" s="162"/>
      <c r="I34" s="162"/>
      <c r="J34" s="162" t="s">
        <v>424</v>
      </c>
      <c r="K34" s="352"/>
    </row>
    <row r="35" spans="1:11" ht="18.75">
      <c r="A35" s="182"/>
      <c r="B35" s="238" t="s">
        <v>457</v>
      </c>
      <c r="C35" s="162">
        <v>130</v>
      </c>
      <c r="D35" s="162" t="s">
        <v>453</v>
      </c>
      <c r="E35" s="352"/>
      <c r="F35" s="352"/>
      <c r="G35" s="352"/>
      <c r="H35" s="162"/>
      <c r="I35" s="162"/>
      <c r="J35" s="162" t="s">
        <v>424</v>
      </c>
      <c r="K35" s="352"/>
    </row>
    <row r="36" spans="1:11" ht="18.75">
      <c r="A36" s="182"/>
      <c r="B36" s="238" t="s">
        <v>458</v>
      </c>
      <c r="C36" s="162">
        <v>100</v>
      </c>
      <c r="D36" s="162" t="s">
        <v>453</v>
      </c>
      <c r="E36" s="352"/>
      <c r="F36" s="352"/>
      <c r="G36" s="352"/>
      <c r="H36" s="162"/>
      <c r="I36" s="162"/>
      <c r="J36" s="162" t="s">
        <v>424</v>
      </c>
      <c r="K36" s="352"/>
    </row>
    <row r="37" spans="1:11" ht="18.75">
      <c r="A37" s="182"/>
      <c r="B37" s="238" t="s">
        <v>459</v>
      </c>
      <c r="C37" s="162"/>
      <c r="D37" s="162"/>
      <c r="E37" s="352"/>
      <c r="F37" s="352"/>
      <c r="G37" s="352"/>
      <c r="H37" s="162"/>
      <c r="I37" s="162"/>
      <c r="J37" s="162"/>
      <c r="K37" s="352"/>
    </row>
    <row r="38" spans="1:11" ht="18.75">
      <c r="A38" s="182"/>
      <c r="B38" s="238" t="s">
        <v>460</v>
      </c>
      <c r="C38" s="162">
        <v>10</v>
      </c>
      <c r="D38" s="162" t="s">
        <v>461</v>
      </c>
      <c r="E38" s="352"/>
      <c r="F38" s="352"/>
      <c r="G38" s="352"/>
      <c r="H38" s="162"/>
      <c r="I38" s="162"/>
      <c r="J38" s="162" t="s">
        <v>424</v>
      </c>
      <c r="K38" s="352"/>
    </row>
    <row r="39" spans="1:11" ht="18.75">
      <c r="A39" s="182"/>
      <c r="B39" s="238" t="s">
        <v>462</v>
      </c>
      <c r="C39" s="162">
        <v>40</v>
      </c>
      <c r="D39" s="162" t="s">
        <v>461</v>
      </c>
      <c r="E39" s="352"/>
      <c r="F39" s="352"/>
      <c r="G39" s="352"/>
      <c r="H39" s="162"/>
      <c r="I39" s="162"/>
      <c r="J39" s="162" t="s">
        <v>424</v>
      </c>
      <c r="K39" s="352"/>
    </row>
    <row r="40" spans="1:11" ht="18.75">
      <c r="A40" s="182"/>
      <c r="B40" s="238" t="s">
        <v>463</v>
      </c>
      <c r="C40" s="366"/>
      <c r="D40" s="162"/>
      <c r="E40" s="352"/>
      <c r="F40" s="352"/>
      <c r="G40" s="352"/>
      <c r="H40" s="162"/>
      <c r="I40" s="162"/>
      <c r="J40" s="162"/>
      <c r="K40" s="352"/>
    </row>
    <row r="41" spans="1:11" ht="18.75">
      <c r="A41" s="182"/>
      <c r="B41" s="238" t="s">
        <v>464</v>
      </c>
      <c r="C41" s="162">
        <v>4</v>
      </c>
      <c r="D41" s="162" t="s">
        <v>271</v>
      </c>
      <c r="E41" s="352"/>
      <c r="F41" s="352"/>
      <c r="G41" s="352"/>
      <c r="H41" s="162"/>
      <c r="I41" s="162"/>
      <c r="J41" s="162" t="s">
        <v>465</v>
      </c>
      <c r="K41" s="352"/>
    </row>
    <row r="42" spans="1:11" ht="18.75">
      <c r="A42" s="182"/>
      <c r="B42" s="238" t="s">
        <v>466</v>
      </c>
      <c r="C42" s="162">
        <v>3</v>
      </c>
      <c r="D42" s="162" t="s">
        <v>271</v>
      </c>
      <c r="E42" s="352"/>
      <c r="F42" s="352"/>
      <c r="G42" s="352"/>
      <c r="H42" s="162"/>
      <c r="I42" s="162"/>
      <c r="J42" s="162" t="s">
        <v>465</v>
      </c>
      <c r="K42" s="352"/>
    </row>
    <row r="43" spans="1:11" ht="18.75">
      <c r="A43" s="182"/>
      <c r="B43" s="238" t="s">
        <v>467</v>
      </c>
      <c r="C43" s="162">
        <v>2</v>
      </c>
      <c r="D43" s="162" t="s">
        <v>271</v>
      </c>
      <c r="E43" s="352"/>
      <c r="F43" s="352"/>
      <c r="G43" s="352"/>
      <c r="H43" s="162"/>
      <c r="I43" s="162"/>
      <c r="J43" s="162" t="s">
        <v>465</v>
      </c>
      <c r="K43" s="352"/>
    </row>
    <row r="44" spans="1:11" ht="18.75">
      <c r="A44" s="182"/>
      <c r="B44" s="238" t="s">
        <v>468</v>
      </c>
      <c r="C44" s="162">
        <v>38</v>
      </c>
      <c r="D44" s="162" t="s">
        <v>330</v>
      </c>
      <c r="E44" s="352"/>
      <c r="F44" s="352"/>
      <c r="G44" s="352"/>
      <c r="H44" s="162"/>
      <c r="I44" s="162"/>
      <c r="J44" s="162" t="s">
        <v>424</v>
      </c>
      <c r="K44" s="352"/>
    </row>
    <row r="45" spans="1:11" ht="37.5">
      <c r="A45" s="355"/>
      <c r="B45" s="367" t="s">
        <v>469</v>
      </c>
      <c r="C45" s="370">
        <v>519</v>
      </c>
      <c r="D45" s="350" t="s">
        <v>330</v>
      </c>
      <c r="E45" s="352"/>
      <c r="F45" s="352"/>
      <c r="G45" s="352"/>
      <c r="H45" s="353">
        <v>217800</v>
      </c>
      <c r="I45" s="350"/>
      <c r="J45" s="350"/>
      <c r="K45" s="352"/>
    </row>
    <row r="46" spans="1:11" ht="18.75">
      <c r="A46" s="355"/>
      <c r="B46" s="367" t="s">
        <v>470</v>
      </c>
      <c r="C46" s="162">
        <v>214</v>
      </c>
      <c r="D46" s="162" t="s">
        <v>330</v>
      </c>
      <c r="E46" s="352"/>
      <c r="F46" s="352"/>
      <c r="G46" s="352"/>
      <c r="H46" s="162"/>
      <c r="I46" s="162"/>
      <c r="J46" s="162" t="s">
        <v>424</v>
      </c>
      <c r="K46" s="352"/>
    </row>
    <row r="47" spans="1:11" ht="18.75">
      <c r="A47" s="355"/>
      <c r="B47" s="367" t="s">
        <v>471</v>
      </c>
      <c r="C47" s="162">
        <v>203</v>
      </c>
      <c r="D47" s="162" t="s">
        <v>330</v>
      </c>
      <c r="E47" s="352"/>
      <c r="F47" s="352"/>
      <c r="G47" s="352"/>
      <c r="H47" s="162"/>
      <c r="I47" s="162"/>
      <c r="J47" s="162" t="s">
        <v>424</v>
      </c>
      <c r="K47" s="352"/>
    </row>
    <row r="48" spans="1:11" ht="18.75">
      <c r="A48" s="355"/>
      <c r="B48" s="367" t="s">
        <v>472</v>
      </c>
      <c r="C48" s="162">
        <v>102</v>
      </c>
      <c r="D48" s="162" t="s">
        <v>330</v>
      </c>
      <c r="E48" s="352"/>
      <c r="F48" s="352"/>
      <c r="G48" s="352"/>
      <c r="H48" s="162"/>
      <c r="I48" s="162"/>
      <c r="J48" s="162" t="s">
        <v>424</v>
      </c>
      <c r="K48" s="352"/>
    </row>
    <row r="49" spans="1:11" ht="18.75">
      <c r="A49" s="355"/>
      <c r="B49" s="367" t="s">
        <v>473</v>
      </c>
      <c r="C49" s="162">
        <v>2</v>
      </c>
      <c r="D49" s="162" t="s">
        <v>271</v>
      </c>
      <c r="E49" s="352"/>
      <c r="F49" s="352"/>
      <c r="G49" s="352"/>
      <c r="H49" s="162"/>
      <c r="I49" s="162"/>
      <c r="J49" s="162" t="s">
        <v>424</v>
      </c>
      <c r="K49" s="352"/>
    </row>
    <row r="50" spans="1:11" ht="18.75">
      <c r="A50" s="355"/>
      <c r="B50" s="367" t="s">
        <v>474</v>
      </c>
      <c r="C50" s="162">
        <v>2</v>
      </c>
      <c r="D50" s="162" t="s">
        <v>271</v>
      </c>
      <c r="E50" s="352"/>
      <c r="F50" s="352"/>
      <c r="G50" s="352"/>
      <c r="H50" s="162"/>
      <c r="I50" s="162"/>
      <c r="J50" s="162" t="s">
        <v>424</v>
      </c>
      <c r="K50" s="352"/>
    </row>
    <row r="51" spans="1:11" ht="18.75">
      <c r="A51" s="355"/>
      <c r="B51" s="367" t="s">
        <v>475</v>
      </c>
      <c r="C51" s="350">
        <v>2</v>
      </c>
      <c r="D51" s="350" t="s">
        <v>330</v>
      </c>
      <c r="E51" s="352"/>
      <c r="F51" s="352"/>
      <c r="G51" s="352"/>
      <c r="H51" s="353">
        <v>2760</v>
      </c>
      <c r="I51" s="350"/>
      <c r="J51" s="350"/>
      <c r="K51" s="352"/>
    </row>
    <row r="52" spans="1:11" ht="18.75">
      <c r="A52" s="355"/>
      <c r="B52" s="357" t="s">
        <v>476</v>
      </c>
      <c r="C52" s="162">
        <v>1</v>
      </c>
      <c r="D52" s="162" t="s">
        <v>330</v>
      </c>
      <c r="E52" s="352"/>
      <c r="F52" s="352"/>
      <c r="G52" s="352"/>
      <c r="H52" s="360"/>
      <c r="I52" s="162"/>
      <c r="J52" s="162" t="s">
        <v>424</v>
      </c>
      <c r="K52" s="352"/>
    </row>
    <row r="53" spans="1:11" ht="18.75">
      <c r="A53" s="355"/>
      <c r="B53" s="357" t="s">
        <v>477</v>
      </c>
      <c r="C53" s="162">
        <v>1</v>
      </c>
      <c r="D53" s="162" t="s">
        <v>330</v>
      </c>
      <c r="E53" s="352"/>
      <c r="F53" s="352"/>
      <c r="G53" s="352"/>
      <c r="H53" s="360"/>
      <c r="I53" s="162"/>
      <c r="J53" s="162" t="s">
        <v>424</v>
      </c>
      <c r="K53" s="352"/>
    </row>
    <row r="54" spans="1:11" ht="18.75">
      <c r="A54" s="371">
        <v>6</v>
      </c>
      <c r="B54" s="351" t="s">
        <v>478</v>
      </c>
      <c r="C54" s="162"/>
      <c r="D54" s="162"/>
      <c r="E54" s="352"/>
      <c r="F54" s="352"/>
      <c r="G54" s="352"/>
      <c r="H54" s="365">
        <f>SUM(H56+H57+H60+H63)</f>
        <v>198450</v>
      </c>
      <c r="I54" s="350" t="s">
        <v>419</v>
      </c>
      <c r="J54" s="162"/>
      <c r="K54" s="352"/>
    </row>
    <row r="55" spans="1:11" ht="18.75">
      <c r="A55" s="371"/>
      <c r="B55" s="351" t="s">
        <v>479</v>
      </c>
      <c r="C55" s="162"/>
      <c r="D55" s="162"/>
      <c r="E55" s="352"/>
      <c r="F55" s="352"/>
      <c r="G55" s="352"/>
      <c r="H55" s="162"/>
      <c r="I55" s="162"/>
      <c r="J55" s="162"/>
      <c r="K55" s="352"/>
    </row>
    <row r="56" spans="1:11" ht="18.75">
      <c r="A56" s="371"/>
      <c r="B56" s="160" t="s">
        <v>480</v>
      </c>
      <c r="C56" s="366">
        <v>1500</v>
      </c>
      <c r="D56" s="162" t="s">
        <v>481</v>
      </c>
      <c r="E56" s="352"/>
      <c r="F56" s="352"/>
      <c r="G56" s="352"/>
      <c r="H56" s="372">
        <v>63000</v>
      </c>
      <c r="I56" s="162"/>
      <c r="J56" s="162" t="s">
        <v>424</v>
      </c>
      <c r="K56" s="352"/>
    </row>
    <row r="57" spans="1:11" ht="18.75">
      <c r="A57" s="355"/>
      <c r="B57" s="357" t="s">
        <v>482</v>
      </c>
      <c r="C57" s="162">
        <v>4</v>
      </c>
      <c r="D57" s="162" t="s">
        <v>87</v>
      </c>
      <c r="E57" s="352"/>
      <c r="F57" s="352"/>
      <c r="G57" s="352"/>
      <c r="H57" s="372">
        <v>13650</v>
      </c>
      <c r="I57" s="162"/>
      <c r="J57" s="162" t="s">
        <v>424</v>
      </c>
      <c r="K57" s="352"/>
    </row>
    <row r="58" spans="1:11" ht="18.75">
      <c r="A58" s="355"/>
      <c r="B58" s="357" t="s">
        <v>483</v>
      </c>
      <c r="C58" s="162">
        <v>200</v>
      </c>
      <c r="D58" s="162" t="s">
        <v>176</v>
      </c>
      <c r="E58" s="352"/>
      <c r="F58" s="352"/>
      <c r="G58" s="352"/>
      <c r="H58" s="360"/>
      <c r="I58" s="162"/>
      <c r="J58" s="162" t="s">
        <v>424</v>
      </c>
      <c r="K58" s="352"/>
    </row>
    <row r="59" spans="1:11" ht="18.75">
      <c r="A59" s="355"/>
      <c r="B59" s="357" t="s">
        <v>484</v>
      </c>
      <c r="C59" s="162">
        <v>15</v>
      </c>
      <c r="D59" s="162" t="s">
        <v>176</v>
      </c>
      <c r="E59" s="352"/>
      <c r="F59" s="352"/>
      <c r="G59" s="352"/>
      <c r="H59" s="360"/>
      <c r="I59" s="162"/>
      <c r="J59" s="162" t="s">
        <v>424</v>
      </c>
      <c r="K59" s="352"/>
    </row>
    <row r="60" spans="1:11" ht="18.75">
      <c r="A60" s="355"/>
      <c r="B60" s="357" t="s">
        <v>485</v>
      </c>
      <c r="C60" s="162"/>
      <c r="D60" s="162"/>
      <c r="E60" s="352"/>
      <c r="F60" s="352"/>
      <c r="G60" s="352"/>
      <c r="H60" s="372">
        <f>SUM(H61+H62)</f>
        <v>84000</v>
      </c>
      <c r="I60" s="162"/>
      <c r="J60" s="162"/>
      <c r="K60" s="352"/>
    </row>
    <row r="61" spans="1:11" ht="18.75">
      <c r="A61" s="355"/>
      <c r="B61" s="360" t="s">
        <v>486</v>
      </c>
      <c r="C61" s="162">
        <v>10</v>
      </c>
      <c r="D61" s="162" t="s">
        <v>176</v>
      </c>
      <c r="E61" s="352"/>
      <c r="F61" s="352"/>
      <c r="G61" s="352"/>
      <c r="H61" s="373">
        <v>21000</v>
      </c>
      <c r="I61" s="162"/>
      <c r="J61" s="162" t="s">
        <v>424</v>
      </c>
      <c r="K61" s="352"/>
    </row>
    <row r="62" spans="1:11" ht="18.75">
      <c r="A62" s="355"/>
      <c r="B62" s="360" t="s">
        <v>487</v>
      </c>
      <c r="C62" s="162">
        <v>16</v>
      </c>
      <c r="D62" s="162" t="s">
        <v>113</v>
      </c>
      <c r="E62" s="352"/>
      <c r="F62" s="352"/>
      <c r="G62" s="352"/>
      <c r="H62" s="155">
        <v>63000</v>
      </c>
      <c r="I62" s="162"/>
      <c r="J62" s="162" t="s">
        <v>424</v>
      </c>
      <c r="K62" s="352"/>
    </row>
    <row r="63" spans="1:11" ht="18.75">
      <c r="A63" s="355"/>
      <c r="B63" s="357" t="s">
        <v>488</v>
      </c>
      <c r="C63" s="162"/>
      <c r="D63" s="162"/>
      <c r="E63" s="352"/>
      <c r="F63" s="352"/>
      <c r="G63" s="352"/>
      <c r="H63" s="372">
        <v>37800</v>
      </c>
      <c r="I63" s="162"/>
      <c r="J63" s="162"/>
      <c r="K63" s="352"/>
    </row>
    <row r="64" spans="1:11" ht="18.75">
      <c r="A64" s="355"/>
      <c r="B64" s="360" t="s">
        <v>489</v>
      </c>
      <c r="C64" s="162">
        <v>60</v>
      </c>
      <c r="D64" s="162" t="s">
        <v>113</v>
      </c>
      <c r="E64" s="352"/>
      <c r="F64" s="352"/>
      <c r="G64" s="352"/>
      <c r="H64" s="162"/>
      <c r="I64" s="162"/>
      <c r="J64" s="162" t="s">
        <v>424</v>
      </c>
      <c r="K64" s="352"/>
    </row>
    <row r="65" spans="1:11" ht="18.75">
      <c r="A65" s="371">
        <v>7</v>
      </c>
      <c r="B65" s="351" t="s">
        <v>490</v>
      </c>
      <c r="C65" s="355"/>
      <c r="D65" s="357"/>
      <c r="E65" s="352"/>
      <c r="F65" s="352"/>
      <c r="G65" s="352"/>
      <c r="H65" s="374">
        <v>55000</v>
      </c>
      <c r="I65" s="371" t="s">
        <v>419</v>
      </c>
      <c r="J65" s="162"/>
      <c r="K65" s="352"/>
    </row>
    <row r="66" spans="1:11" ht="18.75">
      <c r="A66" s="355"/>
      <c r="B66" s="360" t="s">
        <v>491</v>
      </c>
      <c r="C66" s="355">
        <v>1</v>
      </c>
      <c r="D66" s="355" t="s">
        <v>330</v>
      </c>
      <c r="E66" s="352"/>
      <c r="F66" s="352"/>
      <c r="G66" s="352"/>
      <c r="H66" s="360"/>
      <c r="I66" s="357"/>
      <c r="J66" s="162" t="s">
        <v>424</v>
      </c>
      <c r="K66" s="352"/>
    </row>
    <row r="67" spans="1:11" ht="18.75">
      <c r="A67" s="355"/>
      <c r="B67" s="360" t="s">
        <v>492</v>
      </c>
      <c r="C67" s="162">
        <v>25</v>
      </c>
      <c r="D67" s="162" t="s">
        <v>176</v>
      </c>
      <c r="E67" s="352"/>
      <c r="F67" s="352"/>
      <c r="G67" s="352"/>
      <c r="H67" s="360"/>
      <c r="I67" s="357"/>
      <c r="J67" s="162" t="s">
        <v>424</v>
      </c>
      <c r="K67" s="352"/>
    </row>
  </sheetData>
  <mergeCells count="17">
    <mergeCell ref="B26:C26"/>
    <mergeCell ref="K4:K7"/>
    <mergeCell ref="C5:C7"/>
    <mergeCell ref="D5:D7"/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25C43-3ADF-4908-81DD-41D9A2EA3C25}">
  <dimension ref="A1:K38"/>
  <sheetViews>
    <sheetView workbookViewId="0">
      <selection activeCell="B8" sqref="A1:K38"/>
    </sheetView>
  </sheetViews>
  <sheetFormatPr defaultColWidth="8.85546875" defaultRowHeight="21"/>
  <cols>
    <col min="1" max="1" width="9" style="42" bestFit="1" customWidth="1"/>
    <col min="2" max="2" width="56.7109375" style="42" bestFit="1" customWidth="1"/>
    <col min="3" max="3" width="12.140625" style="42" bestFit="1" customWidth="1"/>
    <col min="4" max="7" width="8.85546875" style="42"/>
    <col min="8" max="8" width="14.140625" style="42" bestFit="1" customWidth="1"/>
    <col min="9" max="9" width="17.140625" style="42" customWidth="1"/>
    <col min="10" max="10" width="16.7109375" style="42" customWidth="1"/>
    <col min="11" max="11" width="19.7109375" style="42" customWidth="1"/>
    <col min="12" max="16384" width="8.85546875" style="42"/>
  </cols>
  <sheetData>
    <row r="1" spans="1:11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>
      <c r="A2" s="167" t="s">
        <v>42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>
      <c r="A3" s="375" t="s">
        <v>1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</row>
    <row r="4" spans="1:11">
      <c r="A4" s="170" t="s">
        <v>54</v>
      </c>
      <c r="B4" s="170" t="s">
        <v>55</v>
      </c>
      <c r="C4" s="170" t="s">
        <v>56</v>
      </c>
      <c r="D4" s="170"/>
      <c r="E4" s="170" t="s">
        <v>57</v>
      </c>
      <c r="F4" s="170"/>
      <c r="G4" s="170"/>
      <c r="H4" s="172" t="s">
        <v>18</v>
      </c>
      <c r="I4" s="170" t="s">
        <v>259</v>
      </c>
      <c r="J4" s="170" t="s">
        <v>109</v>
      </c>
      <c r="K4" s="173" t="s">
        <v>60</v>
      </c>
    </row>
    <row r="5" spans="1:11">
      <c r="A5" s="170"/>
      <c r="B5" s="170"/>
      <c r="C5" s="170" t="s">
        <v>61</v>
      </c>
      <c r="D5" s="170" t="s">
        <v>62</v>
      </c>
      <c r="E5" s="170" t="s">
        <v>63</v>
      </c>
      <c r="F5" s="170" t="s">
        <v>64</v>
      </c>
      <c r="G5" s="170" t="s">
        <v>65</v>
      </c>
      <c r="H5" s="172"/>
      <c r="I5" s="170"/>
      <c r="J5" s="170"/>
      <c r="K5" s="173"/>
    </row>
    <row r="6" spans="1:11">
      <c r="A6" s="170"/>
      <c r="B6" s="170"/>
      <c r="C6" s="170"/>
      <c r="D6" s="170"/>
      <c r="E6" s="170"/>
      <c r="F6" s="170"/>
      <c r="G6" s="170"/>
      <c r="H6" s="132" t="s">
        <v>68</v>
      </c>
      <c r="I6" s="170"/>
      <c r="J6" s="170"/>
      <c r="K6" s="173"/>
    </row>
    <row r="7" spans="1:11">
      <c r="A7" s="170"/>
      <c r="B7" s="170"/>
      <c r="C7" s="177"/>
      <c r="D7" s="177"/>
      <c r="E7" s="177"/>
      <c r="F7" s="177"/>
      <c r="G7" s="177"/>
      <c r="H7" s="376" t="s">
        <v>70</v>
      </c>
      <c r="I7" s="377" t="s">
        <v>71</v>
      </c>
      <c r="J7" s="377" t="s">
        <v>69</v>
      </c>
      <c r="K7" s="173"/>
    </row>
    <row r="8" spans="1:11">
      <c r="A8" s="378"/>
      <c r="B8" s="132" t="s">
        <v>72</v>
      </c>
      <c r="C8" s="133"/>
      <c r="D8" s="133"/>
      <c r="E8" s="133"/>
      <c r="F8" s="133"/>
      <c r="G8" s="133"/>
      <c r="H8" s="379">
        <f>H11+H13+H16+H18+H21+H25+H29+H30+H32+H34+H35+H36</f>
        <v>3071597</v>
      </c>
      <c r="I8" s="133"/>
      <c r="J8" s="133"/>
      <c r="K8" s="133"/>
    </row>
    <row r="9" spans="1:11">
      <c r="A9" s="380">
        <v>1</v>
      </c>
      <c r="B9" s="381" t="s">
        <v>357</v>
      </c>
      <c r="C9" s="382"/>
      <c r="D9" s="382"/>
      <c r="E9" s="383"/>
      <c r="F9" s="383"/>
      <c r="G9" s="383"/>
      <c r="H9" s="384"/>
      <c r="I9" s="382"/>
      <c r="J9" s="382"/>
      <c r="K9" s="383"/>
    </row>
    <row r="10" spans="1:11">
      <c r="A10" s="385"/>
      <c r="B10" s="381" t="s">
        <v>493</v>
      </c>
      <c r="C10" s="382"/>
      <c r="D10" s="382"/>
      <c r="E10" s="383"/>
      <c r="F10" s="383"/>
      <c r="G10" s="383"/>
      <c r="H10" s="384"/>
      <c r="I10" s="382" t="s">
        <v>164</v>
      </c>
      <c r="J10" s="382" t="s">
        <v>301</v>
      </c>
      <c r="K10" s="383"/>
    </row>
    <row r="11" spans="1:11">
      <c r="A11" s="385"/>
      <c r="B11" s="356" t="s">
        <v>874</v>
      </c>
      <c r="C11" s="382">
        <v>12000</v>
      </c>
      <c r="D11" s="382" t="s">
        <v>448</v>
      </c>
      <c r="E11" s="383"/>
      <c r="F11" s="383"/>
      <c r="G11" s="383"/>
      <c r="H11" s="384">
        <v>337400</v>
      </c>
      <c r="I11" s="382"/>
      <c r="J11" s="382"/>
      <c r="K11" s="383"/>
    </row>
    <row r="12" spans="1:11">
      <c r="A12" s="380">
        <v>2</v>
      </c>
      <c r="B12" s="192" t="s">
        <v>518</v>
      </c>
      <c r="C12" s="133"/>
      <c r="D12" s="133"/>
      <c r="E12" s="383"/>
      <c r="F12" s="383"/>
      <c r="G12" s="383"/>
      <c r="H12" s="384"/>
      <c r="I12" s="382" t="s">
        <v>164</v>
      </c>
      <c r="J12" s="382" t="s">
        <v>301</v>
      </c>
      <c r="K12" s="383"/>
    </row>
    <row r="13" spans="1:11">
      <c r="A13" s="385"/>
      <c r="B13" s="192" t="s">
        <v>494</v>
      </c>
      <c r="C13" s="133">
        <v>95.68</v>
      </c>
      <c r="D13" s="133" t="s">
        <v>113</v>
      </c>
      <c r="E13" s="383"/>
      <c r="F13" s="383"/>
      <c r="G13" s="383"/>
      <c r="H13" s="386">
        <v>190300</v>
      </c>
      <c r="I13" s="382"/>
      <c r="J13" s="382"/>
      <c r="K13" s="383"/>
    </row>
    <row r="14" spans="1:11">
      <c r="A14" s="387"/>
      <c r="B14" s="192" t="s">
        <v>495</v>
      </c>
      <c r="C14" s="133"/>
      <c r="D14" s="133"/>
      <c r="E14" s="383"/>
      <c r="F14" s="383"/>
      <c r="G14" s="383"/>
      <c r="H14" s="388"/>
      <c r="I14" s="382"/>
      <c r="J14" s="382"/>
      <c r="K14" s="383"/>
    </row>
    <row r="15" spans="1:11">
      <c r="A15" s="380">
        <v>3</v>
      </c>
      <c r="B15" s="381" t="s">
        <v>478</v>
      </c>
      <c r="C15" s="356"/>
      <c r="D15" s="382"/>
      <c r="E15" s="383"/>
      <c r="F15" s="383"/>
      <c r="G15" s="383"/>
      <c r="H15" s="384"/>
      <c r="I15" s="382" t="s">
        <v>164</v>
      </c>
      <c r="J15" s="382" t="s">
        <v>301</v>
      </c>
      <c r="K15" s="383"/>
    </row>
    <row r="16" spans="1:11">
      <c r="A16" s="385"/>
      <c r="B16" s="381" t="s">
        <v>496</v>
      </c>
      <c r="C16" s="382">
        <v>35</v>
      </c>
      <c r="D16" s="382" t="s">
        <v>113</v>
      </c>
      <c r="E16" s="383"/>
      <c r="F16" s="383"/>
      <c r="G16" s="383"/>
      <c r="H16" s="384">
        <v>42000</v>
      </c>
      <c r="I16" s="382"/>
      <c r="J16" s="382"/>
      <c r="K16" s="383"/>
    </row>
    <row r="17" spans="1:11">
      <c r="A17" s="380">
        <v>4</v>
      </c>
      <c r="B17" s="381" t="s">
        <v>490</v>
      </c>
      <c r="C17" s="382"/>
      <c r="D17" s="382"/>
      <c r="E17" s="383"/>
      <c r="F17" s="383"/>
      <c r="G17" s="383"/>
      <c r="H17" s="384"/>
      <c r="I17" s="382" t="s">
        <v>164</v>
      </c>
      <c r="J17" s="382" t="s">
        <v>301</v>
      </c>
      <c r="K17" s="383"/>
    </row>
    <row r="18" spans="1:11" ht="37.5">
      <c r="A18" s="385"/>
      <c r="B18" s="381" t="s">
        <v>497</v>
      </c>
      <c r="C18" s="382">
        <v>1</v>
      </c>
      <c r="D18" s="382" t="s">
        <v>330</v>
      </c>
      <c r="E18" s="383"/>
      <c r="F18" s="383"/>
      <c r="G18" s="383"/>
      <c r="H18" s="384">
        <v>55000</v>
      </c>
      <c r="I18" s="382"/>
      <c r="J18" s="382"/>
      <c r="K18" s="383"/>
    </row>
    <row r="19" spans="1:11">
      <c r="A19" s="385"/>
      <c r="B19" s="381"/>
      <c r="C19" s="382">
        <v>25</v>
      </c>
      <c r="D19" s="382" t="s">
        <v>176</v>
      </c>
      <c r="E19" s="383"/>
      <c r="F19" s="383"/>
      <c r="G19" s="383"/>
      <c r="H19" s="384"/>
      <c r="I19" s="382"/>
      <c r="J19" s="382"/>
      <c r="K19" s="383"/>
    </row>
    <row r="20" spans="1:11">
      <c r="A20" s="380">
        <v>5</v>
      </c>
      <c r="B20" s="381" t="s">
        <v>498</v>
      </c>
      <c r="C20" s="382"/>
      <c r="D20" s="382"/>
      <c r="E20" s="383"/>
      <c r="F20" s="383"/>
      <c r="G20" s="383"/>
      <c r="H20" s="384"/>
      <c r="I20" s="382" t="s">
        <v>164</v>
      </c>
      <c r="J20" s="382" t="s">
        <v>301</v>
      </c>
      <c r="K20" s="383"/>
    </row>
    <row r="21" spans="1:11" ht="45.6" customHeight="1">
      <c r="A21" s="385"/>
      <c r="B21" s="381" t="s">
        <v>179</v>
      </c>
      <c r="C21" s="382">
        <v>80</v>
      </c>
      <c r="D21" s="382" t="s">
        <v>176</v>
      </c>
      <c r="E21" s="389" t="s">
        <v>708</v>
      </c>
      <c r="F21" s="390"/>
      <c r="G21" s="391"/>
      <c r="H21" s="384">
        <v>175000</v>
      </c>
      <c r="I21" s="382"/>
      <c r="J21" s="382"/>
      <c r="K21" s="383"/>
    </row>
    <row r="22" spans="1:11" ht="37.5">
      <c r="A22" s="380">
        <v>6</v>
      </c>
      <c r="B22" s="381" t="s">
        <v>499</v>
      </c>
      <c r="C22" s="381"/>
      <c r="D22" s="381"/>
      <c r="E22" s="383"/>
      <c r="F22" s="383"/>
      <c r="G22" s="383"/>
      <c r="H22" s="392"/>
      <c r="I22" s="382" t="s">
        <v>500</v>
      </c>
      <c r="J22" s="382" t="s">
        <v>301</v>
      </c>
      <c r="K22" s="383"/>
    </row>
    <row r="23" spans="1:11" ht="37.5">
      <c r="A23" s="380"/>
      <c r="B23" s="381" t="s">
        <v>501</v>
      </c>
      <c r="C23" s="381"/>
      <c r="D23" s="381"/>
      <c r="E23" s="383"/>
      <c r="F23" s="383"/>
      <c r="G23" s="383"/>
      <c r="H23" s="393"/>
      <c r="I23" s="382"/>
      <c r="J23" s="382"/>
      <c r="K23" s="383"/>
    </row>
    <row r="24" spans="1:11">
      <c r="A24" s="380"/>
      <c r="B24" s="381" t="s">
        <v>502</v>
      </c>
      <c r="C24" s="356"/>
      <c r="D24" s="394"/>
      <c r="E24" s="383"/>
      <c r="F24" s="383"/>
      <c r="G24" s="383"/>
      <c r="H24" s="393"/>
      <c r="I24" s="382"/>
      <c r="J24" s="382"/>
      <c r="K24" s="383"/>
    </row>
    <row r="25" spans="1:11">
      <c r="A25" s="385"/>
      <c r="B25" s="356" t="s">
        <v>503</v>
      </c>
      <c r="C25" s="382">
        <v>40</v>
      </c>
      <c r="D25" s="382" t="s">
        <v>113</v>
      </c>
      <c r="E25" s="383"/>
      <c r="F25" s="383"/>
      <c r="G25" s="383"/>
      <c r="H25" s="384">
        <v>158112</v>
      </c>
      <c r="I25" s="382"/>
      <c r="J25" s="382"/>
      <c r="K25" s="383"/>
    </row>
    <row r="26" spans="1:11" ht="37.5">
      <c r="A26" s="385"/>
      <c r="B26" s="381" t="s">
        <v>504</v>
      </c>
      <c r="C26" s="382"/>
      <c r="D26" s="382"/>
      <c r="E26" s="383"/>
      <c r="F26" s="383"/>
      <c r="G26" s="383"/>
      <c r="H26" s="384"/>
      <c r="I26" s="382" t="s">
        <v>500</v>
      </c>
      <c r="J26" s="382" t="s">
        <v>301</v>
      </c>
      <c r="K26" s="383"/>
    </row>
    <row r="27" spans="1:11" ht="37.5">
      <c r="A27" s="385"/>
      <c r="B27" s="381" t="s">
        <v>505</v>
      </c>
      <c r="C27" s="382"/>
      <c r="D27" s="382"/>
      <c r="E27" s="383"/>
      <c r="F27" s="383"/>
      <c r="G27" s="383"/>
      <c r="H27" s="384"/>
      <c r="I27" s="382"/>
      <c r="J27" s="382"/>
      <c r="K27" s="383"/>
    </row>
    <row r="28" spans="1:11" ht="37.5">
      <c r="A28" s="380">
        <v>7</v>
      </c>
      <c r="B28" s="381" t="s">
        <v>506</v>
      </c>
      <c r="C28" s="382"/>
      <c r="D28" s="382"/>
      <c r="E28" s="383"/>
      <c r="F28" s="383"/>
      <c r="G28" s="383"/>
      <c r="H28" s="384"/>
      <c r="I28" s="382"/>
      <c r="J28" s="382"/>
      <c r="K28" s="383"/>
    </row>
    <row r="29" spans="1:11">
      <c r="A29" s="380"/>
      <c r="B29" s="356" t="s">
        <v>507</v>
      </c>
      <c r="C29" s="382">
        <v>80</v>
      </c>
      <c r="D29" s="382" t="s">
        <v>330</v>
      </c>
      <c r="E29" s="383"/>
      <c r="F29" s="383"/>
      <c r="G29" s="383"/>
      <c r="H29" s="384">
        <v>78407</v>
      </c>
      <c r="I29" s="382"/>
      <c r="J29" s="382"/>
      <c r="K29" s="383"/>
    </row>
    <row r="30" spans="1:11">
      <c r="A30" s="380"/>
      <c r="B30" s="356" t="s">
        <v>508</v>
      </c>
      <c r="C30" s="382">
        <v>80</v>
      </c>
      <c r="D30" s="382" t="s">
        <v>330</v>
      </c>
      <c r="E30" s="383"/>
      <c r="F30" s="383"/>
      <c r="G30" s="383"/>
      <c r="H30" s="384">
        <v>78407</v>
      </c>
      <c r="I30" s="382"/>
      <c r="J30" s="382"/>
      <c r="K30" s="383"/>
    </row>
    <row r="31" spans="1:11">
      <c r="A31" s="380">
        <v>8</v>
      </c>
      <c r="B31" s="381" t="s">
        <v>509</v>
      </c>
      <c r="C31" s="382"/>
      <c r="D31" s="382"/>
      <c r="E31" s="383"/>
      <c r="F31" s="383"/>
      <c r="G31" s="383"/>
      <c r="H31" s="384"/>
      <c r="I31" s="382"/>
      <c r="J31" s="382"/>
      <c r="K31" s="383"/>
    </row>
    <row r="32" spans="1:11">
      <c r="A32" s="380"/>
      <c r="B32" s="381" t="s">
        <v>510</v>
      </c>
      <c r="C32" s="382">
        <v>13</v>
      </c>
      <c r="D32" s="382" t="s">
        <v>113</v>
      </c>
      <c r="E32" s="383"/>
      <c r="F32" s="383"/>
      <c r="G32" s="383"/>
      <c r="H32" s="384">
        <v>196363</v>
      </c>
      <c r="I32" s="382"/>
      <c r="J32" s="382"/>
      <c r="K32" s="383"/>
    </row>
    <row r="33" spans="1:11" ht="37.5">
      <c r="A33" s="380">
        <v>9</v>
      </c>
      <c r="B33" s="381" t="s">
        <v>511</v>
      </c>
      <c r="C33" s="382"/>
      <c r="D33" s="382"/>
      <c r="E33" s="383"/>
      <c r="F33" s="383"/>
      <c r="G33" s="383"/>
      <c r="H33" s="384"/>
      <c r="I33" s="382"/>
      <c r="J33" s="382"/>
      <c r="K33" s="383"/>
    </row>
    <row r="34" spans="1:11" ht="37.5">
      <c r="A34" s="380"/>
      <c r="B34" s="356" t="s">
        <v>519</v>
      </c>
      <c r="C34" s="382">
        <v>40</v>
      </c>
      <c r="D34" s="382" t="s">
        <v>113</v>
      </c>
      <c r="E34" s="383"/>
      <c r="F34" s="383"/>
      <c r="G34" s="383"/>
      <c r="H34" s="384">
        <v>209208</v>
      </c>
      <c r="I34" s="382"/>
      <c r="J34" s="382"/>
      <c r="K34" s="383"/>
    </row>
    <row r="35" spans="1:11">
      <c r="A35" s="380">
        <v>10</v>
      </c>
      <c r="B35" s="381" t="s">
        <v>512</v>
      </c>
      <c r="C35" s="395">
        <v>100000</v>
      </c>
      <c r="D35" s="382" t="s">
        <v>513</v>
      </c>
      <c r="E35" s="383"/>
      <c r="F35" s="383"/>
      <c r="G35" s="383"/>
      <c r="H35" s="396">
        <v>941250</v>
      </c>
      <c r="I35" s="382" t="s">
        <v>500</v>
      </c>
      <c r="J35" s="382" t="s">
        <v>517</v>
      </c>
      <c r="K35" s="383"/>
    </row>
    <row r="36" spans="1:11">
      <c r="A36" s="380">
        <v>11</v>
      </c>
      <c r="B36" s="381" t="s">
        <v>514</v>
      </c>
      <c r="C36" s="356"/>
      <c r="D36" s="382"/>
      <c r="E36" s="383"/>
      <c r="F36" s="383"/>
      <c r="G36" s="383"/>
      <c r="H36" s="384">
        <v>610150</v>
      </c>
      <c r="I36" s="382" t="s">
        <v>500</v>
      </c>
      <c r="J36" s="382" t="s">
        <v>301</v>
      </c>
      <c r="K36" s="383"/>
    </row>
    <row r="37" spans="1:11">
      <c r="A37" s="397"/>
      <c r="B37" s="381" t="s">
        <v>520</v>
      </c>
      <c r="C37" s="382">
        <v>15500</v>
      </c>
      <c r="D37" s="382" t="s">
        <v>515</v>
      </c>
      <c r="E37" s="383"/>
      <c r="F37" s="383"/>
      <c r="G37" s="383"/>
      <c r="H37" s="384"/>
      <c r="I37" s="133"/>
      <c r="J37" s="382"/>
      <c r="K37" s="383"/>
    </row>
    <row r="38" spans="1:11">
      <c r="A38" s="380"/>
      <c r="B38" s="381" t="s">
        <v>521</v>
      </c>
      <c r="C38" s="382">
        <v>120000</v>
      </c>
      <c r="D38" s="382" t="s">
        <v>516</v>
      </c>
      <c r="E38" s="383"/>
      <c r="F38" s="383"/>
      <c r="G38" s="383"/>
      <c r="H38" s="386"/>
      <c r="I38" s="356"/>
      <c r="J38" s="356"/>
      <c r="K38" s="383"/>
    </row>
  </sheetData>
  <mergeCells count="17">
    <mergeCell ref="E21:G21"/>
    <mergeCell ref="K4:K7"/>
    <mergeCell ref="C5:C7"/>
    <mergeCell ref="D5:D7"/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62372-DF87-4B9F-9557-7B419B6B4992}">
  <dimension ref="A1:M234"/>
  <sheetViews>
    <sheetView workbookViewId="0">
      <selection activeCell="C8" sqref="A1:K233"/>
    </sheetView>
  </sheetViews>
  <sheetFormatPr defaultColWidth="8.85546875" defaultRowHeight="21"/>
  <cols>
    <col min="1" max="1" width="7.7109375" style="55" bestFit="1" customWidth="1"/>
    <col min="2" max="2" width="45.42578125" style="35" customWidth="1"/>
    <col min="3" max="3" width="7" style="35" bestFit="1" customWidth="1"/>
    <col min="4" max="4" width="8.7109375" style="35" bestFit="1" customWidth="1"/>
    <col min="5" max="5" width="4.85546875" style="35" bestFit="1" customWidth="1"/>
    <col min="6" max="6" width="5.7109375" style="35" bestFit="1" customWidth="1"/>
    <col min="7" max="7" width="13.28515625" style="35" bestFit="1" customWidth="1"/>
    <col min="8" max="8" width="14.140625" style="35" bestFit="1" customWidth="1"/>
    <col min="9" max="9" width="12.7109375" style="36" bestFit="1" customWidth="1"/>
    <col min="10" max="10" width="18.140625" style="35" bestFit="1" customWidth="1"/>
    <col min="11" max="11" width="16.85546875" style="35" bestFit="1" customWidth="1"/>
    <col min="12" max="12" width="8.85546875" style="35"/>
    <col min="13" max="13" width="11" style="35" bestFit="1" customWidth="1"/>
    <col min="14" max="16384" width="8.85546875" style="35"/>
  </cols>
  <sheetData>
    <row r="1" spans="1:13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3">
      <c r="A2" s="239" t="s">
        <v>43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3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</row>
    <row r="4" spans="1:13">
      <c r="A4" s="242" t="s">
        <v>54</v>
      </c>
      <c r="B4" s="242" t="s">
        <v>55</v>
      </c>
      <c r="C4" s="242" t="s">
        <v>56</v>
      </c>
      <c r="D4" s="242"/>
      <c r="E4" s="242" t="s">
        <v>57</v>
      </c>
      <c r="F4" s="242"/>
      <c r="G4" s="242"/>
      <c r="H4" s="399" t="s">
        <v>18</v>
      </c>
      <c r="I4" s="242" t="s">
        <v>259</v>
      </c>
      <c r="J4" s="242" t="s">
        <v>109</v>
      </c>
      <c r="K4" s="245" t="s">
        <v>60</v>
      </c>
    </row>
    <row r="5" spans="1:13">
      <c r="A5" s="242"/>
      <c r="B5" s="242"/>
      <c r="C5" s="242" t="s">
        <v>61</v>
      </c>
      <c r="D5" s="242" t="s">
        <v>62</v>
      </c>
      <c r="E5" s="242" t="s">
        <v>63</v>
      </c>
      <c r="F5" s="242" t="s">
        <v>64</v>
      </c>
      <c r="G5" s="242" t="s">
        <v>65</v>
      </c>
      <c r="H5" s="399"/>
      <c r="I5" s="242"/>
      <c r="J5" s="242"/>
      <c r="K5" s="245"/>
    </row>
    <row r="6" spans="1:13">
      <c r="A6" s="242"/>
      <c r="B6" s="242"/>
      <c r="C6" s="242"/>
      <c r="D6" s="242"/>
      <c r="E6" s="242"/>
      <c r="F6" s="242"/>
      <c r="G6" s="242"/>
      <c r="H6" s="251" t="s">
        <v>68</v>
      </c>
      <c r="I6" s="242"/>
      <c r="J6" s="242"/>
      <c r="K6" s="245"/>
    </row>
    <row r="7" spans="1:13">
      <c r="A7" s="242"/>
      <c r="B7" s="242"/>
      <c r="C7" s="248"/>
      <c r="D7" s="248"/>
      <c r="E7" s="248"/>
      <c r="F7" s="248"/>
      <c r="G7" s="248"/>
      <c r="H7" s="400" t="s">
        <v>70</v>
      </c>
      <c r="I7" s="401" t="s">
        <v>71</v>
      </c>
      <c r="J7" s="401" t="s">
        <v>69</v>
      </c>
      <c r="K7" s="245"/>
    </row>
    <row r="8" spans="1:13">
      <c r="A8" s="402"/>
      <c r="B8" s="251" t="s">
        <v>72</v>
      </c>
      <c r="C8" s="253"/>
      <c r="D8" s="253"/>
      <c r="E8" s="253"/>
      <c r="F8" s="253"/>
      <c r="G8" s="253"/>
      <c r="H8" s="403">
        <f>H9+H12+H16+H18+H20+H24+H33+H38+H43+H47+H56+H59+H64+H73+H88+H103+H106+H111+H114+H118+H133+H143+H147+H151+H159+H169+H195+H224</f>
        <v>4904730</v>
      </c>
      <c r="I8" s="253"/>
      <c r="J8" s="253"/>
      <c r="K8" s="253"/>
      <c r="M8" s="54"/>
    </row>
    <row r="9" spans="1:13" ht="37.5">
      <c r="A9" s="404">
        <v>1</v>
      </c>
      <c r="B9" s="405" t="s">
        <v>522</v>
      </c>
      <c r="C9" s="404">
        <f t="shared" ref="C9" si="0">C10+C11</f>
        <v>330</v>
      </c>
      <c r="D9" s="404" t="s">
        <v>176</v>
      </c>
      <c r="E9" s="406"/>
      <c r="F9" s="406"/>
      <c r="G9" s="406"/>
      <c r="H9" s="407">
        <f>H10+H11</f>
        <v>787100</v>
      </c>
      <c r="I9" s="404" t="s">
        <v>523</v>
      </c>
      <c r="J9" s="408"/>
      <c r="K9" s="406"/>
    </row>
    <row r="10" spans="1:13" ht="37.5">
      <c r="A10" s="404"/>
      <c r="B10" s="408" t="s">
        <v>524</v>
      </c>
      <c r="C10" s="409">
        <v>200</v>
      </c>
      <c r="D10" s="409" t="s">
        <v>176</v>
      </c>
      <c r="E10" s="406"/>
      <c r="F10" s="406"/>
      <c r="G10" s="406"/>
      <c r="H10" s="408">
        <v>363200</v>
      </c>
      <c r="I10" s="409"/>
      <c r="J10" s="409" t="s">
        <v>525</v>
      </c>
      <c r="K10" s="406"/>
    </row>
    <row r="11" spans="1:13">
      <c r="A11" s="404"/>
      <c r="B11" s="408" t="s">
        <v>526</v>
      </c>
      <c r="C11" s="409">
        <v>130</v>
      </c>
      <c r="D11" s="409" t="s">
        <v>176</v>
      </c>
      <c r="E11" s="406"/>
      <c r="F11" s="406"/>
      <c r="G11" s="406"/>
      <c r="H11" s="408">
        <v>423900</v>
      </c>
      <c r="I11" s="409"/>
      <c r="J11" s="409" t="s">
        <v>525</v>
      </c>
      <c r="K11" s="406"/>
    </row>
    <row r="12" spans="1:13" ht="56.25">
      <c r="A12" s="404">
        <v>2</v>
      </c>
      <c r="B12" s="405" t="s">
        <v>527</v>
      </c>
      <c r="C12" s="404">
        <f>C13+C14+C15</f>
        <v>870</v>
      </c>
      <c r="D12" s="404" t="s">
        <v>176</v>
      </c>
      <c r="E12" s="406"/>
      <c r="F12" s="406"/>
      <c r="G12" s="406"/>
      <c r="H12" s="407">
        <f>H13+H14+H15</f>
        <v>1340800</v>
      </c>
      <c r="I12" s="404" t="s">
        <v>523</v>
      </c>
      <c r="J12" s="408"/>
      <c r="K12" s="406"/>
    </row>
    <row r="13" spans="1:13" ht="56.25">
      <c r="A13" s="404"/>
      <c r="B13" s="408" t="s">
        <v>528</v>
      </c>
      <c r="C13" s="409">
        <v>770</v>
      </c>
      <c r="D13" s="409" t="s">
        <v>176</v>
      </c>
      <c r="E13" s="406"/>
      <c r="F13" s="406"/>
      <c r="G13" s="406"/>
      <c r="H13" s="408">
        <v>857000</v>
      </c>
      <c r="I13" s="409"/>
      <c r="J13" s="409" t="s">
        <v>525</v>
      </c>
      <c r="K13" s="406"/>
    </row>
    <row r="14" spans="1:13">
      <c r="A14" s="404"/>
      <c r="B14" s="408" t="s">
        <v>529</v>
      </c>
      <c r="C14" s="409">
        <v>50</v>
      </c>
      <c r="D14" s="409" t="s">
        <v>176</v>
      </c>
      <c r="E14" s="406"/>
      <c r="F14" s="406"/>
      <c r="G14" s="406"/>
      <c r="H14" s="408">
        <v>230000</v>
      </c>
      <c r="I14" s="409"/>
      <c r="J14" s="409" t="s">
        <v>525</v>
      </c>
      <c r="K14" s="406"/>
    </row>
    <row r="15" spans="1:13">
      <c r="A15" s="404"/>
      <c r="B15" s="408" t="s">
        <v>530</v>
      </c>
      <c r="C15" s="409">
        <v>50</v>
      </c>
      <c r="D15" s="409" t="s">
        <v>176</v>
      </c>
      <c r="E15" s="406"/>
      <c r="F15" s="406"/>
      <c r="G15" s="406"/>
      <c r="H15" s="408">
        <v>253800</v>
      </c>
      <c r="I15" s="409"/>
      <c r="J15" s="409" t="s">
        <v>525</v>
      </c>
      <c r="K15" s="406"/>
    </row>
    <row r="16" spans="1:13" ht="56.25">
      <c r="A16" s="404">
        <v>3</v>
      </c>
      <c r="B16" s="405" t="s">
        <v>531</v>
      </c>
      <c r="C16" s="409">
        <f>C17</f>
        <v>100</v>
      </c>
      <c r="D16" s="409" t="s">
        <v>176</v>
      </c>
      <c r="E16" s="406"/>
      <c r="F16" s="406"/>
      <c r="G16" s="406"/>
      <c r="H16" s="407">
        <f>H17</f>
        <v>653400</v>
      </c>
      <c r="I16" s="404" t="s">
        <v>523</v>
      </c>
      <c r="J16" s="408"/>
      <c r="K16" s="406"/>
    </row>
    <row r="17" spans="1:11">
      <c r="A17" s="404"/>
      <c r="B17" s="408" t="s">
        <v>532</v>
      </c>
      <c r="C17" s="409">
        <v>100</v>
      </c>
      <c r="D17" s="409" t="s">
        <v>176</v>
      </c>
      <c r="E17" s="406"/>
      <c r="F17" s="406"/>
      <c r="G17" s="406"/>
      <c r="H17" s="408">
        <v>653400</v>
      </c>
      <c r="I17" s="409"/>
      <c r="J17" s="409" t="s">
        <v>525</v>
      </c>
      <c r="K17" s="406"/>
    </row>
    <row r="18" spans="1:11" ht="56.25">
      <c r="A18" s="404">
        <v>4</v>
      </c>
      <c r="B18" s="405" t="s">
        <v>533</v>
      </c>
      <c r="C18" s="404">
        <v>150</v>
      </c>
      <c r="D18" s="404" t="s">
        <v>176</v>
      </c>
      <c r="E18" s="406"/>
      <c r="F18" s="406"/>
      <c r="G18" s="406"/>
      <c r="H18" s="407">
        <f>H19</f>
        <v>350000</v>
      </c>
      <c r="I18" s="404" t="s">
        <v>534</v>
      </c>
      <c r="J18" s="408"/>
      <c r="K18" s="406"/>
    </row>
    <row r="19" spans="1:11" ht="37.5">
      <c r="A19" s="404"/>
      <c r="B19" s="408" t="s">
        <v>535</v>
      </c>
      <c r="C19" s="409">
        <v>150</v>
      </c>
      <c r="D19" s="409" t="s">
        <v>176</v>
      </c>
      <c r="E19" s="406"/>
      <c r="F19" s="406"/>
      <c r="G19" s="406"/>
      <c r="H19" s="408">
        <v>350000</v>
      </c>
      <c r="I19" s="409"/>
      <c r="J19" s="409" t="s">
        <v>536</v>
      </c>
      <c r="K19" s="406"/>
    </row>
    <row r="20" spans="1:11">
      <c r="A20" s="404">
        <v>5</v>
      </c>
      <c r="B20" s="410" t="s">
        <v>537</v>
      </c>
      <c r="C20" s="404">
        <v>130</v>
      </c>
      <c r="D20" s="404" t="s">
        <v>176</v>
      </c>
      <c r="E20" s="406"/>
      <c r="F20" s="406"/>
      <c r="G20" s="406"/>
      <c r="H20" s="407">
        <f>H21</f>
        <v>250000</v>
      </c>
      <c r="I20" s="404" t="s">
        <v>534</v>
      </c>
      <c r="J20" s="408"/>
      <c r="K20" s="406"/>
    </row>
    <row r="21" spans="1:11" ht="37.5">
      <c r="A21" s="404"/>
      <c r="B21" s="408" t="s">
        <v>538</v>
      </c>
      <c r="C21" s="409">
        <v>130</v>
      </c>
      <c r="D21" s="409" t="s">
        <v>176</v>
      </c>
      <c r="E21" s="406"/>
      <c r="F21" s="406"/>
      <c r="G21" s="406"/>
      <c r="H21" s="408">
        <v>250000</v>
      </c>
      <c r="I21" s="409"/>
      <c r="J21" s="409" t="s">
        <v>536</v>
      </c>
      <c r="K21" s="406"/>
    </row>
    <row r="22" spans="1:11">
      <c r="A22" s="411" t="s">
        <v>157</v>
      </c>
      <c r="B22" s="411"/>
      <c r="C22" s="405"/>
      <c r="D22" s="405"/>
      <c r="E22" s="406"/>
      <c r="F22" s="406"/>
      <c r="G22" s="406"/>
      <c r="H22" s="404"/>
      <c r="I22" s="404"/>
      <c r="J22" s="404"/>
      <c r="K22" s="406"/>
    </row>
    <row r="23" spans="1:11">
      <c r="A23" s="412" t="s">
        <v>539</v>
      </c>
      <c r="B23" s="412"/>
      <c r="C23" s="405"/>
      <c r="D23" s="405"/>
      <c r="E23" s="406"/>
      <c r="F23" s="406"/>
      <c r="G23" s="406"/>
      <c r="H23" s="405"/>
      <c r="I23" s="404"/>
      <c r="J23" s="405"/>
      <c r="K23" s="406"/>
    </row>
    <row r="24" spans="1:11">
      <c r="A24" s="413">
        <v>1</v>
      </c>
      <c r="B24" s="414" t="s">
        <v>747</v>
      </c>
      <c r="C24" s="404" t="s">
        <v>540</v>
      </c>
      <c r="D24" s="415" t="s">
        <v>176</v>
      </c>
      <c r="E24" s="290"/>
      <c r="F24" s="290"/>
      <c r="G24" s="290"/>
      <c r="H24" s="416">
        <v>47200</v>
      </c>
      <c r="I24" s="413" t="s">
        <v>164</v>
      </c>
      <c r="J24" s="417"/>
      <c r="K24" s="406"/>
    </row>
    <row r="25" spans="1:11">
      <c r="A25" s="413"/>
      <c r="B25" s="414" t="s">
        <v>748</v>
      </c>
      <c r="C25" s="404" t="s">
        <v>540</v>
      </c>
      <c r="D25" s="415" t="s">
        <v>176</v>
      </c>
      <c r="E25" s="290"/>
      <c r="F25" s="290"/>
      <c r="G25" s="290"/>
      <c r="H25" s="409"/>
      <c r="I25" s="404"/>
      <c r="J25" s="404"/>
      <c r="K25" s="406"/>
    </row>
    <row r="26" spans="1:11">
      <c r="A26" s="413"/>
      <c r="B26" s="418" t="s">
        <v>541</v>
      </c>
      <c r="C26" s="404"/>
      <c r="D26" s="415"/>
      <c r="E26" s="290"/>
      <c r="F26" s="290"/>
      <c r="G26" s="290"/>
      <c r="H26" s="404"/>
      <c r="I26" s="415"/>
      <c r="J26" s="417"/>
      <c r="K26" s="406"/>
    </row>
    <row r="27" spans="1:11" ht="37.5">
      <c r="A27" s="413"/>
      <c r="B27" s="418" t="s">
        <v>542</v>
      </c>
      <c r="C27" s="409" t="s">
        <v>543</v>
      </c>
      <c r="D27" s="415" t="s">
        <v>176</v>
      </c>
      <c r="E27" s="290"/>
      <c r="F27" s="290"/>
      <c r="G27" s="419" t="s">
        <v>709</v>
      </c>
      <c r="H27" s="409">
        <v>3200</v>
      </c>
      <c r="I27" s="415"/>
      <c r="J27" s="417"/>
      <c r="K27" s="406"/>
    </row>
    <row r="28" spans="1:11">
      <c r="A28" s="413"/>
      <c r="B28" s="418" t="s">
        <v>544</v>
      </c>
      <c r="C28" s="409"/>
      <c r="D28" s="415"/>
      <c r="E28" s="290"/>
      <c r="F28" s="290"/>
      <c r="G28" s="409"/>
      <c r="H28" s="409"/>
      <c r="I28" s="415"/>
      <c r="J28" s="417"/>
      <c r="K28" s="406"/>
    </row>
    <row r="29" spans="1:11">
      <c r="A29" s="413"/>
      <c r="B29" s="418" t="s">
        <v>545</v>
      </c>
      <c r="C29" s="409" t="s">
        <v>540</v>
      </c>
      <c r="D29" s="415" t="s">
        <v>176</v>
      </c>
      <c r="E29" s="290"/>
      <c r="F29" s="290"/>
      <c r="G29" s="409" t="s">
        <v>237</v>
      </c>
      <c r="H29" s="409">
        <v>16000</v>
      </c>
      <c r="I29" s="415"/>
      <c r="J29" s="417"/>
      <c r="K29" s="406"/>
    </row>
    <row r="30" spans="1:11" ht="37.5">
      <c r="A30" s="413"/>
      <c r="B30" s="418" t="s">
        <v>546</v>
      </c>
      <c r="C30" s="409" t="s">
        <v>547</v>
      </c>
      <c r="D30" s="415" t="s">
        <v>76</v>
      </c>
      <c r="E30" s="290"/>
      <c r="F30" s="290"/>
      <c r="G30" s="409" t="s">
        <v>237</v>
      </c>
      <c r="H30" s="409">
        <v>16000</v>
      </c>
      <c r="I30" s="415"/>
      <c r="J30" s="417"/>
      <c r="K30" s="406"/>
    </row>
    <row r="31" spans="1:11" ht="37.5">
      <c r="A31" s="413"/>
      <c r="B31" s="418" t="s">
        <v>548</v>
      </c>
      <c r="C31" s="409" t="s">
        <v>549</v>
      </c>
      <c r="D31" s="415" t="s">
        <v>176</v>
      </c>
      <c r="E31" s="290"/>
      <c r="F31" s="290"/>
      <c r="G31" s="409" t="s">
        <v>709</v>
      </c>
      <c r="H31" s="409">
        <v>10500</v>
      </c>
      <c r="I31" s="415"/>
      <c r="J31" s="417"/>
      <c r="K31" s="406"/>
    </row>
    <row r="32" spans="1:11">
      <c r="A32" s="413"/>
      <c r="B32" s="420" t="s">
        <v>733</v>
      </c>
      <c r="C32" s="409">
        <v>3</v>
      </c>
      <c r="D32" s="415" t="s">
        <v>87</v>
      </c>
      <c r="E32" s="290"/>
      <c r="F32" s="290"/>
      <c r="G32" s="409" t="s">
        <v>237</v>
      </c>
      <c r="H32" s="409">
        <v>1500</v>
      </c>
      <c r="I32" s="415"/>
      <c r="J32" s="417"/>
      <c r="K32" s="406"/>
    </row>
    <row r="33" spans="1:11" ht="37.5">
      <c r="A33" s="413"/>
      <c r="B33" s="414" t="s">
        <v>550</v>
      </c>
      <c r="C33" s="421">
        <v>20</v>
      </c>
      <c r="D33" s="415" t="s">
        <v>551</v>
      </c>
      <c r="E33" s="290"/>
      <c r="F33" s="290"/>
      <c r="G33" s="422"/>
      <c r="H33" s="423">
        <v>6000</v>
      </c>
      <c r="I33" s="415"/>
      <c r="J33" s="417"/>
      <c r="K33" s="406"/>
    </row>
    <row r="34" spans="1:11" ht="37.5">
      <c r="A34" s="413"/>
      <c r="B34" s="418" t="s">
        <v>734</v>
      </c>
      <c r="C34" s="421">
        <v>20</v>
      </c>
      <c r="D34" s="415" t="s">
        <v>551</v>
      </c>
      <c r="E34" s="290"/>
      <c r="F34" s="290"/>
      <c r="G34" s="422"/>
      <c r="H34" s="424"/>
      <c r="I34" s="415"/>
      <c r="J34" s="417"/>
      <c r="K34" s="406"/>
    </row>
    <row r="35" spans="1:11">
      <c r="A35" s="413"/>
      <c r="B35" s="418" t="s">
        <v>735</v>
      </c>
      <c r="C35" s="421"/>
      <c r="D35" s="415"/>
      <c r="E35" s="290"/>
      <c r="F35" s="290"/>
      <c r="G35" s="422"/>
      <c r="H35" s="424"/>
      <c r="I35" s="415"/>
      <c r="J35" s="417"/>
      <c r="K35" s="406"/>
    </row>
    <row r="36" spans="1:11" ht="112.5">
      <c r="A36" s="413"/>
      <c r="B36" s="418" t="s">
        <v>736</v>
      </c>
      <c r="C36" s="425">
        <v>20</v>
      </c>
      <c r="D36" s="415" t="s">
        <v>551</v>
      </c>
      <c r="E36" s="290"/>
      <c r="F36" s="290"/>
      <c r="G36" s="426" t="s">
        <v>710</v>
      </c>
      <c r="H36" s="425">
        <v>6000</v>
      </c>
      <c r="I36" s="415"/>
      <c r="J36" s="417"/>
      <c r="K36" s="406"/>
    </row>
    <row r="37" spans="1:11">
      <c r="A37" s="413"/>
      <c r="B37" s="427" t="s">
        <v>217</v>
      </c>
      <c r="C37" s="428">
        <v>675</v>
      </c>
      <c r="D37" s="415" t="s">
        <v>176</v>
      </c>
      <c r="E37" s="290"/>
      <c r="F37" s="290"/>
      <c r="G37" s="404"/>
      <c r="H37" s="405"/>
      <c r="I37" s="415"/>
      <c r="J37" s="417"/>
      <c r="K37" s="406"/>
    </row>
    <row r="38" spans="1:11">
      <c r="A38" s="413">
        <v>2</v>
      </c>
      <c r="B38" s="414" t="s">
        <v>552</v>
      </c>
      <c r="C38" s="428">
        <v>25</v>
      </c>
      <c r="D38" s="415" t="s">
        <v>176</v>
      </c>
      <c r="E38" s="290"/>
      <c r="F38" s="290"/>
      <c r="G38" s="404"/>
      <c r="H38" s="429">
        <v>15550</v>
      </c>
      <c r="I38" s="415"/>
      <c r="J38" s="417"/>
      <c r="K38" s="406"/>
    </row>
    <row r="39" spans="1:11" ht="37.5">
      <c r="A39" s="413"/>
      <c r="B39" s="414" t="s">
        <v>553</v>
      </c>
      <c r="C39" s="428">
        <v>25</v>
      </c>
      <c r="D39" s="415" t="s">
        <v>176</v>
      </c>
      <c r="E39" s="290"/>
      <c r="F39" s="290"/>
      <c r="G39" s="404"/>
      <c r="H39" s="428">
        <v>15550</v>
      </c>
      <c r="I39" s="415"/>
      <c r="J39" s="417"/>
      <c r="K39" s="406"/>
    </row>
    <row r="40" spans="1:11">
      <c r="A40" s="413"/>
      <c r="B40" s="418" t="s">
        <v>554</v>
      </c>
      <c r="C40" s="428"/>
      <c r="D40" s="415"/>
      <c r="E40" s="290"/>
      <c r="F40" s="290"/>
      <c r="G40" s="422"/>
      <c r="H40" s="428"/>
      <c r="I40" s="415"/>
      <c r="J40" s="417"/>
      <c r="K40" s="406"/>
    </row>
    <row r="41" spans="1:11">
      <c r="A41" s="413"/>
      <c r="B41" s="418" t="s">
        <v>555</v>
      </c>
      <c r="C41" s="428">
        <v>25</v>
      </c>
      <c r="D41" s="415" t="s">
        <v>176</v>
      </c>
      <c r="E41" s="290"/>
      <c r="F41" s="290"/>
      <c r="G41" s="426" t="s">
        <v>711</v>
      </c>
      <c r="H41" s="428">
        <v>14850</v>
      </c>
      <c r="I41" s="415"/>
      <c r="J41" s="417"/>
      <c r="K41" s="406"/>
    </row>
    <row r="42" spans="1:11">
      <c r="A42" s="413"/>
      <c r="B42" s="418" t="s">
        <v>556</v>
      </c>
      <c r="C42" s="428"/>
      <c r="D42" s="415"/>
      <c r="E42" s="290"/>
      <c r="F42" s="290"/>
      <c r="G42" s="422"/>
      <c r="H42" s="428">
        <v>700</v>
      </c>
      <c r="I42" s="415"/>
      <c r="J42" s="417"/>
      <c r="K42" s="406"/>
    </row>
    <row r="43" spans="1:11">
      <c r="A43" s="413">
        <v>3</v>
      </c>
      <c r="B43" s="414" t="s">
        <v>557</v>
      </c>
      <c r="C43" s="428">
        <v>150</v>
      </c>
      <c r="D43" s="415" t="s">
        <v>176</v>
      </c>
      <c r="E43" s="290"/>
      <c r="F43" s="290"/>
      <c r="G43" s="422"/>
      <c r="H43" s="429">
        <v>90000</v>
      </c>
      <c r="I43" s="415"/>
      <c r="J43" s="417"/>
      <c r="K43" s="406"/>
    </row>
    <row r="44" spans="1:11">
      <c r="A44" s="413"/>
      <c r="B44" s="414" t="s">
        <v>558</v>
      </c>
      <c r="C44" s="428"/>
      <c r="D44" s="415"/>
      <c r="E44" s="290"/>
      <c r="F44" s="290"/>
      <c r="G44" s="422"/>
      <c r="H44" s="428">
        <v>90000</v>
      </c>
      <c r="I44" s="415"/>
      <c r="J44" s="417"/>
      <c r="K44" s="406"/>
    </row>
    <row r="45" spans="1:11" ht="37.5">
      <c r="A45" s="413"/>
      <c r="B45" s="418" t="s">
        <v>737</v>
      </c>
      <c r="C45" s="428">
        <v>150</v>
      </c>
      <c r="D45" s="415" t="s">
        <v>176</v>
      </c>
      <c r="E45" s="290"/>
      <c r="F45" s="290"/>
      <c r="G45" s="422"/>
      <c r="H45" s="428"/>
      <c r="I45" s="415"/>
      <c r="J45" s="417"/>
      <c r="K45" s="406"/>
    </row>
    <row r="46" spans="1:11">
      <c r="A46" s="413"/>
      <c r="B46" s="418" t="s">
        <v>559</v>
      </c>
      <c r="C46" s="428">
        <v>150</v>
      </c>
      <c r="D46" s="415" t="s">
        <v>176</v>
      </c>
      <c r="E46" s="290"/>
      <c r="F46" s="290"/>
      <c r="G46" s="422" t="s">
        <v>712</v>
      </c>
      <c r="H46" s="428">
        <v>90000</v>
      </c>
      <c r="I46" s="415"/>
      <c r="J46" s="417"/>
      <c r="K46" s="406"/>
    </row>
    <row r="47" spans="1:11" ht="37.5">
      <c r="A47" s="413">
        <v>4</v>
      </c>
      <c r="B47" s="414" t="s">
        <v>560</v>
      </c>
      <c r="C47" s="430">
        <v>100</v>
      </c>
      <c r="D47" s="415" t="s">
        <v>176</v>
      </c>
      <c r="E47" s="290"/>
      <c r="F47" s="290"/>
      <c r="G47" s="404"/>
      <c r="H47" s="429">
        <v>95000</v>
      </c>
      <c r="I47" s="415"/>
      <c r="J47" s="417"/>
      <c r="K47" s="406"/>
    </row>
    <row r="48" spans="1:11" ht="37.5">
      <c r="A48" s="413"/>
      <c r="B48" s="414" t="s">
        <v>561</v>
      </c>
      <c r="C48" s="430">
        <v>100</v>
      </c>
      <c r="D48" s="415" t="s">
        <v>176</v>
      </c>
      <c r="E48" s="290"/>
      <c r="F48" s="290"/>
      <c r="G48" s="404"/>
      <c r="H48" s="428">
        <v>95000</v>
      </c>
      <c r="I48" s="415"/>
      <c r="J48" s="417"/>
      <c r="K48" s="406"/>
    </row>
    <row r="49" spans="1:11" ht="37.5">
      <c r="A49" s="413"/>
      <c r="B49" s="418" t="s">
        <v>562</v>
      </c>
      <c r="C49" s="430"/>
      <c r="D49" s="415"/>
      <c r="E49" s="290"/>
      <c r="F49" s="290"/>
      <c r="G49" s="422"/>
      <c r="H49" s="428"/>
      <c r="I49" s="415"/>
      <c r="J49" s="417"/>
      <c r="K49" s="406"/>
    </row>
    <row r="50" spans="1:11" ht="37.5">
      <c r="A50" s="413"/>
      <c r="B50" s="418" t="s">
        <v>563</v>
      </c>
      <c r="C50" s="428">
        <v>100</v>
      </c>
      <c r="D50" s="415" t="s">
        <v>176</v>
      </c>
      <c r="E50" s="290"/>
      <c r="F50" s="290"/>
      <c r="G50" s="426" t="s">
        <v>709</v>
      </c>
      <c r="H50" s="428">
        <v>18000</v>
      </c>
      <c r="I50" s="415"/>
      <c r="J50" s="417"/>
      <c r="K50" s="406"/>
    </row>
    <row r="51" spans="1:11" ht="37.5">
      <c r="A51" s="413"/>
      <c r="B51" s="418" t="s">
        <v>564</v>
      </c>
      <c r="C51" s="428">
        <v>100</v>
      </c>
      <c r="D51" s="415" t="s">
        <v>176</v>
      </c>
      <c r="E51" s="290"/>
      <c r="F51" s="290"/>
      <c r="G51" s="426" t="s">
        <v>709</v>
      </c>
      <c r="H51" s="428">
        <v>18000</v>
      </c>
      <c r="I51" s="415"/>
      <c r="J51" s="417"/>
      <c r="K51" s="406"/>
    </row>
    <row r="52" spans="1:11" ht="37.5">
      <c r="A52" s="413"/>
      <c r="B52" s="418" t="s">
        <v>565</v>
      </c>
      <c r="C52" s="428">
        <v>100</v>
      </c>
      <c r="D52" s="415" t="s">
        <v>176</v>
      </c>
      <c r="E52" s="290"/>
      <c r="F52" s="290"/>
      <c r="G52" s="426" t="s">
        <v>709</v>
      </c>
      <c r="H52" s="428">
        <v>4000</v>
      </c>
      <c r="I52" s="415"/>
      <c r="J52" s="417"/>
      <c r="K52" s="406"/>
    </row>
    <row r="53" spans="1:11" ht="56.25">
      <c r="A53" s="413"/>
      <c r="B53" s="418" t="s">
        <v>566</v>
      </c>
      <c r="C53" s="428">
        <v>100</v>
      </c>
      <c r="D53" s="415" t="s">
        <v>113</v>
      </c>
      <c r="E53" s="290"/>
      <c r="F53" s="290"/>
      <c r="G53" s="426" t="s">
        <v>709</v>
      </c>
      <c r="H53" s="428">
        <v>50000</v>
      </c>
      <c r="I53" s="415"/>
      <c r="J53" s="417"/>
      <c r="K53" s="406"/>
    </row>
    <row r="54" spans="1:11">
      <c r="A54" s="413"/>
      <c r="B54" s="418" t="s">
        <v>567</v>
      </c>
      <c r="C54" s="428"/>
      <c r="D54" s="415"/>
      <c r="E54" s="290"/>
      <c r="F54" s="290"/>
      <c r="G54" s="426"/>
      <c r="H54" s="428"/>
      <c r="I54" s="415"/>
      <c r="J54" s="417"/>
      <c r="K54" s="406"/>
    </row>
    <row r="55" spans="1:11" ht="37.5">
      <c r="A55" s="413"/>
      <c r="B55" s="418" t="s">
        <v>568</v>
      </c>
      <c r="C55" s="428">
        <v>200</v>
      </c>
      <c r="D55" s="415" t="s">
        <v>271</v>
      </c>
      <c r="E55" s="290"/>
      <c r="F55" s="290"/>
      <c r="G55" s="426"/>
      <c r="H55" s="428">
        <v>5000</v>
      </c>
      <c r="I55" s="415"/>
      <c r="J55" s="417"/>
      <c r="K55" s="406"/>
    </row>
    <row r="56" spans="1:11">
      <c r="A56" s="413">
        <v>5</v>
      </c>
      <c r="B56" s="414" t="s">
        <v>490</v>
      </c>
      <c r="C56" s="428">
        <v>20</v>
      </c>
      <c r="D56" s="415" t="s">
        <v>176</v>
      </c>
      <c r="E56" s="290"/>
      <c r="F56" s="290"/>
      <c r="G56" s="428"/>
      <c r="H56" s="429">
        <v>19000</v>
      </c>
      <c r="I56" s="415"/>
      <c r="J56" s="417"/>
      <c r="K56" s="406"/>
    </row>
    <row r="57" spans="1:11">
      <c r="A57" s="413"/>
      <c r="B57" s="418" t="s">
        <v>749</v>
      </c>
      <c r="C57" s="428">
        <v>20</v>
      </c>
      <c r="D57" s="415" t="s">
        <v>176</v>
      </c>
      <c r="E57" s="290"/>
      <c r="F57" s="290"/>
      <c r="G57" s="426"/>
      <c r="H57" s="428">
        <v>19000</v>
      </c>
      <c r="I57" s="415"/>
      <c r="J57" s="417"/>
      <c r="K57" s="406"/>
    </row>
    <row r="58" spans="1:11">
      <c r="A58" s="413"/>
      <c r="B58" s="418" t="s">
        <v>738</v>
      </c>
      <c r="C58" s="428">
        <v>20</v>
      </c>
      <c r="D58" s="415" t="s">
        <v>176</v>
      </c>
      <c r="E58" s="290"/>
      <c r="F58" s="290"/>
      <c r="G58" s="426" t="s">
        <v>713</v>
      </c>
      <c r="H58" s="428">
        <v>19000</v>
      </c>
      <c r="I58" s="415"/>
      <c r="J58" s="417"/>
      <c r="K58" s="406"/>
    </row>
    <row r="59" spans="1:11">
      <c r="A59" s="413">
        <v>6</v>
      </c>
      <c r="B59" s="414" t="s">
        <v>98</v>
      </c>
      <c r="C59" s="430">
        <v>80</v>
      </c>
      <c r="D59" s="415" t="s">
        <v>176</v>
      </c>
      <c r="E59" s="290"/>
      <c r="F59" s="290"/>
      <c r="G59" s="404"/>
      <c r="H59" s="429">
        <v>47100</v>
      </c>
      <c r="I59" s="415"/>
      <c r="J59" s="417"/>
      <c r="K59" s="406"/>
    </row>
    <row r="60" spans="1:11">
      <c r="A60" s="413"/>
      <c r="B60" s="414" t="s">
        <v>750</v>
      </c>
      <c r="C60" s="430">
        <v>80</v>
      </c>
      <c r="D60" s="415" t="s">
        <v>176</v>
      </c>
      <c r="E60" s="290"/>
      <c r="F60" s="290"/>
      <c r="G60" s="422"/>
      <c r="H60" s="428">
        <v>47100</v>
      </c>
      <c r="I60" s="415"/>
      <c r="J60" s="417"/>
      <c r="K60" s="406"/>
    </row>
    <row r="61" spans="1:11">
      <c r="A61" s="413"/>
      <c r="B61" s="418" t="s">
        <v>569</v>
      </c>
      <c r="C61" s="428">
        <v>20</v>
      </c>
      <c r="D61" s="415" t="s">
        <v>176</v>
      </c>
      <c r="E61" s="290"/>
      <c r="F61" s="290"/>
      <c r="G61" s="431" t="s">
        <v>714</v>
      </c>
      <c r="H61" s="428">
        <v>3300</v>
      </c>
      <c r="I61" s="415"/>
      <c r="J61" s="417"/>
      <c r="K61" s="406"/>
    </row>
    <row r="62" spans="1:11" ht="37.5">
      <c r="A62" s="413"/>
      <c r="B62" s="418" t="s">
        <v>739</v>
      </c>
      <c r="C62" s="428">
        <v>60</v>
      </c>
      <c r="D62" s="415" t="s">
        <v>176</v>
      </c>
      <c r="E62" s="290"/>
      <c r="F62" s="290"/>
      <c r="G62" s="431" t="s">
        <v>715</v>
      </c>
      <c r="H62" s="428">
        <v>19800</v>
      </c>
      <c r="I62" s="415"/>
      <c r="J62" s="417"/>
      <c r="K62" s="406"/>
    </row>
    <row r="63" spans="1:11">
      <c r="A63" s="413"/>
      <c r="B63" s="418" t="s">
        <v>570</v>
      </c>
      <c r="C63" s="428">
        <v>80</v>
      </c>
      <c r="D63" s="415" t="s">
        <v>330</v>
      </c>
      <c r="E63" s="290"/>
      <c r="F63" s="290"/>
      <c r="G63" s="431" t="s">
        <v>237</v>
      </c>
      <c r="H63" s="428">
        <v>24000</v>
      </c>
      <c r="I63" s="415"/>
      <c r="J63" s="417"/>
      <c r="K63" s="406"/>
    </row>
    <row r="64" spans="1:11">
      <c r="A64" s="413">
        <v>7</v>
      </c>
      <c r="B64" s="414" t="s">
        <v>751</v>
      </c>
      <c r="C64" s="430">
        <v>25</v>
      </c>
      <c r="D64" s="415" t="s">
        <v>330</v>
      </c>
      <c r="E64" s="290"/>
      <c r="F64" s="290"/>
      <c r="G64" s="404">
        <f>I64+K64+M64+O64+Q64+S64</f>
        <v>0</v>
      </c>
      <c r="H64" s="429">
        <v>272120</v>
      </c>
      <c r="I64" s="415"/>
      <c r="J64" s="417"/>
      <c r="K64" s="406"/>
    </row>
    <row r="65" spans="1:11">
      <c r="A65" s="413"/>
      <c r="B65" s="414" t="s">
        <v>752</v>
      </c>
      <c r="C65" s="430">
        <v>25</v>
      </c>
      <c r="D65" s="415" t="s">
        <v>330</v>
      </c>
      <c r="E65" s="290"/>
      <c r="F65" s="290"/>
      <c r="G65" s="404"/>
      <c r="H65" s="428">
        <v>272120</v>
      </c>
      <c r="I65" s="415"/>
      <c r="J65" s="417"/>
      <c r="K65" s="406"/>
    </row>
    <row r="66" spans="1:11">
      <c r="A66" s="413"/>
      <c r="B66" s="418" t="s">
        <v>571</v>
      </c>
      <c r="C66" s="428">
        <v>25</v>
      </c>
      <c r="D66" s="415" t="s">
        <v>330</v>
      </c>
      <c r="E66" s="290"/>
      <c r="F66" s="290"/>
      <c r="G66" s="431" t="s">
        <v>716</v>
      </c>
      <c r="H66" s="428">
        <v>200000</v>
      </c>
      <c r="I66" s="415"/>
      <c r="J66" s="417"/>
      <c r="K66" s="406"/>
    </row>
    <row r="67" spans="1:11">
      <c r="A67" s="413"/>
      <c r="B67" s="418" t="s">
        <v>572</v>
      </c>
      <c r="C67" s="428">
        <v>25</v>
      </c>
      <c r="D67" s="415" t="s">
        <v>330</v>
      </c>
      <c r="E67" s="290"/>
      <c r="F67" s="290"/>
      <c r="G67" s="431" t="s">
        <v>716</v>
      </c>
      <c r="H67" s="428">
        <v>52520</v>
      </c>
      <c r="I67" s="415"/>
      <c r="J67" s="417"/>
      <c r="K67" s="406"/>
    </row>
    <row r="68" spans="1:11">
      <c r="A68" s="413"/>
      <c r="B68" s="418" t="s">
        <v>573</v>
      </c>
      <c r="C68" s="428">
        <v>25</v>
      </c>
      <c r="D68" s="415" t="s">
        <v>330</v>
      </c>
      <c r="E68" s="290"/>
      <c r="F68" s="290"/>
      <c r="G68" s="431" t="s">
        <v>716</v>
      </c>
      <c r="H68" s="428">
        <v>125240</v>
      </c>
      <c r="I68" s="415"/>
      <c r="J68" s="417"/>
      <c r="K68" s="406"/>
    </row>
    <row r="69" spans="1:11">
      <c r="A69" s="413"/>
      <c r="B69" s="418" t="s">
        <v>574</v>
      </c>
      <c r="C69" s="428">
        <v>25</v>
      </c>
      <c r="D69" s="415" t="s">
        <v>330</v>
      </c>
      <c r="E69" s="290"/>
      <c r="F69" s="290"/>
      <c r="G69" s="431" t="s">
        <v>717</v>
      </c>
      <c r="H69" s="428">
        <v>22240</v>
      </c>
      <c r="I69" s="415"/>
      <c r="J69" s="417"/>
      <c r="K69" s="406"/>
    </row>
    <row r="70" spans="1:11" ht="56.25">
      <c r="A70" s="413"/>
      <c r="B70" s="418" t="s">
        <v>575</v>
      </c>
      <c r="C70" s="428">
        <v>2</v>
      </c>
      <c r="D70" s="415" t="s">
        <v>87</v>
      </c>
      <c r="E70" s="290"/>
      <c r="F70" s="290"/>
      <c r="G70" s="432" t="s">
        <v>718</v>
      </c>
      <c r="H70" s="428">
        <v>19600</v>
      </c>
      <c r="I70" s="415"/>
      <c r="J70" s="417"/>
      <c r="K70" s="406"/>
    </row>
    <row r="71" spans="1:11">
      <c r="A71" s="413"/>
      <c r="B71" s="418" t="s">
        <v>576</v>
      </c>
      <c r="C71" s="428">
        <v>63</v>
      </c>
      <c r="D71" s="415" t="s">
        <v>577</v>
      </c>
      <c r="E71" s="290"/>
      <c r="F71" s="290"/>
      <c r="G71" s="431" t="s">
        <v>717</v>
      </c>
      <c r="H71" s="428">
        <v>2520</v>
      </c>
      <c r="I71" s="415"/>
      <c r="J71" s="417"/>
      <c r="K71" s="406"/>
    </row>
    <row r="72" spans="1:11" ht="56.25">
      <c r="A72" s="413"/>
      <c r="B72" s="418" t="s">
        <v>578</v>
      </c>
      <c r="C72" s="428">
        <v>25</v>
      </c>
      <c r="D72" s="415" t="s">
        <v>330</v>
      </c>
      <c r="E72" s="290"/>
      <c r="F72" s="290"/>
      <c r="G72" s="432" t="s">
        <v>718</v>
      </c>
      <c r="H72" s="428">
        <v>50000</v>
      </c>
      <c r="I72" s="415"/>
      <c r="J72" s="417"/>
      <c r="K72" s="406"/>
    </row>
    <row r="73" spans="1:11">
      <c r="A73" s="413">
        <v>8</v>
      </c>
      <c r="B73" s="414" t="s">
        <v>753</v>
      </c>
      <c r="C73" s="428">
        <v>80</v>
      </c>
      <c r="D73" s="415" t="s">
        <v>176</v>
      </c>
      <c r="E73" s="290"/>
      <c r="F73" s="290"/>
      <c r="G73" s="404"/>
      <c r="H73" s="429">
        <v>72000</v>
      </c>
      <c r="I73" s="415"/>
      <c r="J73" s="417"/>
      <c r="K73" s="406"/>
    </row>
    <row r="74" spans="1:11">
      <c r="A74" s="413"/>
      <c r="B74" s="414" t="s">
        <v>742</v>
      </c>
      <c r="C74" s="428">
        <v>80</v>
      </c>
      <c r="D74" s="415" t="s">
        <v>176</v>
      </c>
      <c r="E74" s="290"/>
      <c r="F74" s="290"/>
      <c r="G74" s="404"/>
      <c r="H74" s="428">
        <v>72000</v>
      </c>
      <c r="I74" s="415"/>
      <c r="J74" s="417"/>
      <c r="K74" s="406"/>
    </row>
    <row r="75" spans="1:11">
      <c r="A75" s="413"/>
      <c r="B75" s="414" t="s">
        <v>741</v>
      </c>
      <c r="C75" s="428">
        <v>30</v>
      </c>
      <c r="D75" s="415" t="s">
        <v>176</v>
      </c>
      <c r="E75" s="290"/>
      <c r="F75" s="290"/>
      <c r="G75" s="422"/>
      <c r="H75" s="428">
        <v>8000</v>
      </c>
      <c r="I75" s="415"/>
      <c r="J75" s="417"/>
      <c r="K75" s="406"/>
    </row>
    <row r="76" spans="1:11" ht="37.5">
      <c r="A76" s="413"/>
      <c r="B76" s="418" t="s">
        <v>579</v>
      </c>
      <c r="C76" s="428">
        <v>30</v>
      </c>
      <c r="D76" s="415" t="s">
        <v>176</v>
      </c>
      <c r="E76" s="290"/>
      <c r="F76" s="290"/>
      <c r="G76" s="426" t="s">
        <v>719</v>
      </c>
      <c r="H76" s="428">
        <v>6000</v>
      </c>
      <c r="I76" s="415"/>
      <c r="J76" s="417"/>
      <c r="K76" s="406"/>
    </row>
    <row r="77" spans="1:11" ht="56.25">
      <c r="A77" s="413"/>
      <c r="B77" s="418" t="s">
        <v>580</v>
      </c>
      <c r="C77" s="428">
        <v>2</v>
      </c>
      <c r="D77" s="415" t="s">
        <v>87</v>
      </c>
      <c r="E77" s="290"/>
      <c r="F77" s="290"/>
      <c r="G77" s="426" t="s">
        <v>720</v>
      </c>
      <c r="H77" s="428">
        <v>2000</v>
      </c>
      <c r="I77" s="415"/>
      <c r="J77" s="417"/>
      <c r="K77" s="406"/>
    </row>
    <row r="78" spans="1:11">
      <c r="A78" s="413"/>
      <c r="B78" s="414" t="s">
        <v>743</v>
      </c>
      <c r="C78" s="428">
        <v>25</v>
      </c>
      <c r="D78" s="415" t="s">
        <v>176</v>
      </c>
      <c r="E78" s="290"/>
      <c r="F78" s="290"/>
      <c r="G78" s="422"/>
      <c r="H78" s="428">
        <v>32000</v>
      </c>
      <c r="I78" s="415"/>
      <c r="J78" s="417"/>
      <c r="K78" s="406"/>
    </row>
    <row r="79" spans="1:11" ht="56.25">
      <c r="A79" s="413"/>
      <c r="B79" s="418" t="s">
        <v>581</v>
      </c>
      <c r="C79" s="428"/>
      <c r="D79" s="415"/>
      <c r="E79" s="290"/>
      <c r="F79" s="290"/>
      <c r="G79" s="422"/>
      <c r="H79" s="428"/>
      <c r="I79" s="415"/>
      <c r="J79" s="417"/>
      <c r="K79" s="406"/>
    </row>
    <row r="80" spans="1:11" ht="37.5">
      <c r="A80" s="413"/>
      <c r="B80" s="418" t="s">
        <v>582</v>
      </c>
      <c r="C80" s="428">
        <v>25</v>
      </c>
      <c r="D80" s="415" t="s">
        <v>176</v>
      </c>
      <c r="E80" s="290"/>
      <c r="F80" s="290"/>
      <c r="G80" s="426" t="s">
        <v>721</v>
      </c>
      <c r="H80" s="428">
        <v>30000</v>
      </c>
      <c r="I80" s="415"/>
      <c r="J80" s="417"/>
      <c r="K80" s="406"/>
    </row>
    <row r="81" spans="1:11">
      <c r="A81" s="413"/>
      <c r="B81" s="418" t="s">
        <v>583</v>
      </c>
      <c r="C81" s="428"/>
      <c r="D81" s="415"/>
      <c r="E81" s="290"/>
      <c r="F81" s="290"/>
      <c r="G81" s="426" t="s">
        <v>720</v>
      </c>
      <c r="H81" s="428">
        <v>2000</v>
      </c>
      <c r="I81" s="415"/>
      <c r="J81" s="417"/>
      <c r="K81" s="406"/>
    </row>
    <row r="82" spans="1:11" ht="30.6" customHeight="1">
      <c r="A82" s="413"/>
      <c r="B82" s="414" t="s">
        <v>754</v>
      </c>
      <c r="C82" s="430">
        <v>25</v>
      </c>
      <c r="D82" s="415" t="s">
        <v>176</v>
      </c>
      <c r="E82" s="290"/>
      <c r="F82" s="290"/>
      <c r="G82" s="422"/>
      <c r="H82" s="428">
        <v>32000</v>
      </c>
      <c r="I82" s="415"/>
      <c r="J82" s="417"/>
      <c r="K82" s="406"/>
    </row>
    <row r="83" spans="1:11" ht="56.25">
      <c r="A83" s="413"/>
      <c r="B83" s="418" t="s">
        <v>740</v>
      </c>
      <c r="C83" s="428"/>
      <c r="D83" s="415"/>
      <c r="E83" s="290"/>
      <c r="F83" s="290"/>
      <c r="G83" s="422"/>
      <c r="H83" s="428"/>
      <c r="I83" s="415"/>
      <c r="J83" s="417"/>
      <c r="K83" s="406"/>
    </row>
    <row r="84" spans="1:11" ht="37.5">
      <c r="A84" s="413"/>
      <c r="B84" s="418" t="s">
        <v>584</v>
      </c>
      <c r="C84" s="428">
        <v>25</v>
      </c>
      <c r="D84" s="415" t="s">
        <v>176</v>
      </c>
      <c r="E84" s="290"/>
      <c r="F84" s="290"/>
      <c r="G84" s="433" t="s">
        <v>713</v>
      </c>
      <c r="H84" s="428">
        <v>30000</v>
      </c>
      <c r="I84" s="415"/>
      <c r="J84" s="417"/>
      <c r="K84" s="406"/>
    </row>
    <row r="85" spans="1:11">
      <c r="A85" s="413"/>
      <c r="B85" s="418" t="s">
        <v>744</v>
      </c>
      <c r="C85" s="428"/>
      <c r="D85" s="415"/>
      <c r="E85" s="290"/>
      <c r="F85" s="290"/>
      <c r="G85" s="433"/>
      <c r="H85" s="428">
        <v>2000</v>
      </c>
      <c r="I85" s="415"/>
      <c r="J85" s="417"/>
      <c r="K85" s="406"/>
    </row>
    <row r="86" spans="1:11" ht="37.5">
      <c r="A86" s="413"/>
      <c r="B86" s="418" t="s">
        <v>585</v>
      </c>
      <c r="C86" s="428">
        <v>1</v>
      </c>
      <c r="D86" s="415" t="s">
        <v>17</v>
      </c>
      <c r="E86" s="290"/>
      <c r="F86" s="290"/>
      <c r="G86" s="433" t="s">
        <v>713</v>
      </c>
      <c r="H86" s="428">
        <v>1000</v>
      </c>
      <c r="I86" s="415"/>
      <c r="J86" s="417"/>
      <c r="K86" s="406"/>
    </row>
    <row r="87" spans="1:11" ht="37.5">
      <c r="A87" s="413"/>
      <c r="B87" s="418" t="s">
        <v>586</v>
      </c>
      <c r="C87" s="428">
        <v>1</v>
      </c>
      <c r="D87" s="415" t="s">
        <v>17</v>
      </c>
      <c r="E87" s="290"/>
      <c r="F87" s="290"/>
      <c r="G87" s="433" t="s">
        <v>711</v>
      </c>
      <c r="H87" s="428">
        <v>1000</v>
      </c>
      <c r="I87" s="415"/>
      <c r="J87" s="417"/>
      <c r="K87" s="406"/>
    </row>
    <row r="88" spans="1:11">
      <c r="A88" s="413">
        <v>9</v>
      </c>
      <c r="B88" s="414" t="s">
        <v>755</v>
      </c>
      <c r="C88" s="430">
        <v>50</v>
      </c>
      <c r="D88" s="415" t="s">
        <v>176</v>
      </c>
      <c r="E88" s="290"/>
      <c r="F88" s="290"/>
      <c r="G88" s="409"/>
      <c r="H88" s="429">
        <v>114500</v>
      </c>
      <c r="I88" s="415"/>
      <c r="J88" s="417"/>
      <c r="K88" s="406"/>
    </row>
    <row r="89" spans="1:11" ht="37.5">
      <c r="A89" s="413"/>
      <c r="B89" s="414" t="s">
        <v>756</v>
      </c>
      <c r="C89" s="430">
        <v>50</v>
      </c>
      <c r="D89" s="415" t="s">
        <v>176</v>
      </c>
      <c r="E89" s="290"/>
      <c r="F89" s="290"/>
      <c r="G89" s="409"/>
      <c r="H89" s="428">
        <v>114500</v>
      </c>
      <c r="I89" s="415"/>
      <c r="J89" s="417"/>
      <c r="K89" s="406"/>
    </row>
    <row r="90" spans="1:11" ht="37.5">
      <c r="A90" s="413"/>
      <c r="B90" s="418" t="s">
        <v>587</v>
      </c>
      <c r="C90" s="428"/>
      <c r="D90" s="415"/>
      <c r="E90" s="290"/>
      <c r="F90" s="290"/>
      <c r="G90" s="426"/>
      <c r="H90" s="428"/>
      <c r="I90" s="415"/>
      <c r="J90" s="417"/>
      <c r="K90" s="406"/>
    </row>
    <row r="91" spans="1:11" ht="37.5">
      <c r="A91" s="413"/>
      <c r="B91" s="418" t="s">
        <v>588</v>
      </c>
      <c r="C91" s="428">
        <v>50</v>
      </c>
      <c r="D91" s="415" t="s">
        <v>176</v>
      </c>
      <c r="E91" s="290"/>
      <c r="F91" s="290"/>
      <c r="G91" s="431" t="s">
        <v>713</v>
      </c>
      <c r="H91" s="428">
        <v>15000</v>
      </c>
      <c r="I91" s="415"/>
      <c r="J91" s="417"/>
      <c r="K91" s="406"/>
    </row>
    <row r="92" spans="1:11" ht="37.5">
      <c r="A92" s="413"/>
      <c r="B92" s="418" t="s">
        <v>589</v>
      </c>
      <c r="C92" s="428"/>
      <c r="D92" s="415"/>
      <c r="E92" s="290"/>
      <c r="F92" s="290"/>
      <c r="G92" s="426"/>
      <c r="H92" s="428"/>
      <c r="I92" s="415"/>
      <c r="J92" s="417"/>
      <c r="K92" s="406"/>
    </row>
    <row r="93" spans="1:11">
      <c r="A93" s="413"/>
      <c r="B93" s="418" t="s">
        <v>590</v>
      </c>
      <c r="C93" s="428">
        <v>1</v>
      </c>
      <c r="D93" s="415" t="s">
        <v>591</v>
      </c>
      <c r="E93" s="290"/>
      <c r="F93" s="290"/>
      <c r="G93" s="431" t="s">
        <v>713</v>
      </c>
      <c r="H93" s="428">
        <v>50000</v>
      </c>
      <c r="I93" s="415"/>
      <c r="J93" s="417"/>
      <c r="K93" s="406"/>
    </row>
    <row r="94" spans="1:11">
      <c r="A94" s="413"/>
      <c r="B94" s="434" t="s">
        <v>757</v>
      </c>
      <c r="C94" s="428"/>
      <c r="D94" s="415"/>
      <c r="E94" s="290"/>
      <c r="F94" s="290"/>
      <c r="G94" s="426"/>
      <c r="H94" s="428"/>
      <c r="I94" s="415"/>
      <c r="J94" s="417"/>
      <c r="K94" s="406"/>
    </row>
    <row r="95" spans="1:11">
      <c r="A95" s="413"/>
      <c r="B95" s="435" t="s">
        <v>592</v>
      </c>
      <c r="C95" s="428">
        <v>1</v>
      </c>
      <c r="D95" s="415" t="s">
        <v>87</v>
      </c>
      <c r="E95" s="290"/>
      <c r="F95" s="290"/>
      <c r="G95" s="431" t="s">
        <v>717</v>
      </c>
      <c r="H95" s="428">
        <v>5000</v>
      </c>
      <c r="I95" s="415"/>
      <c r="J95" s="417"/>
      <c r="K95" s="406"/>
    </row>
    <row r="96" spans="1:11">
      <c r="A96" s="413"/>
      <c r="B96" s="435" t="s">
        <v>593</v>
      </c>
      <c r="C96" s="428">
        <v>8</v>
      </c>
      <c r="D96" s="415" t="s">
        <v>87</v>
      </c>
      <c r="E96" s="290"/>
      <c r="F96" s="290"/>
      <c r="G96" s="431" t="s">
        <v>237</v>
      </c>
      <c r="H96" s="428">
        <v>4000</v>
      </c>
      <c r="I96" s="415"/>
      <c r="J96" s="417"/>
      <c r="K96" s="406"/>
    </row>
    <row r="97" spans="1:11" ht="37.5">
      <c r="A97" s="413"/>
      <c r="B97" s="435" t="s">
        <v>594</v>
      </c>
      <c r="C97" s="428"/>
      <c r="D97" s="415"/>
      <c r="E97" s="290"/>
      <c r="F97" s="290"/>
      <c r="G97" s="426"/>
      <c r="H97" s="428"/>
      <c r="I97" s="415"/>
      <c r="J97" s="417"/>
      <c r="K97" s="406"/>
    </row>
    <row r="98" spans="1:11" ht="37.5">
      <c r="A98" s="413"/>
      <c r="B98" s="435" t="s">
        <v>595</v>
      </c>
      <c r="C98" s="428">
        <v>8</v>
      </c>
      <c r="D98" s="415" t="s">
        <v>87</v>
      </c>
      <c r="E98" s="290"/>
      <c r="F98" s="290"/>
      <c r="G98" s="426" t="s">
        <v>722</v>
      </c>
      <c r="H98" s="428">
        <v>4000</v>
      </c>
      <c r="I98" s="415"/>
      <c r="J98" s="417"/>
      <c r="K98" s="406"/>
    </row>
    <row r="99" spans="1:11" ht="37.5">
      <c r="A99" s="413"/>
      <c r="B99" s="435" t="s">
        <v>596</v>
      </c>
      <c r="C99" s="428">
        <v>8</v>
      </c>
      <c r="D99" s="415" t="s">
        <v>87</v>
      </c>
      <c r="E99" s="290"/>
      <c r="F99" s="290"/>
      <c r="G99" s="426" t="s">
        <v>237</v>
      </c>
      <c r="H99" s="428">
        <v>24000</v>
      </c>
      <c r="I99" s="415"/>
      <c r="J99" s="417"/>
      <c r="K99" s="406"/>
    </row>
    <row r="100" spans="1:11" ht="37.5">
      <c r="A100" s="413"/>
      <c r="B100" s="435" t="s">
        <v>597</v>
      </c>
      <c r="C100" s="428">
        <v>1</v>
      </c>
      <c r="D100" s="415" t="s">
        <v>87</v>
      </c>
      <c r="E100" s="290"/>
      <c r="F100" s="290"/>
      <c r="G100" s="431" t="s">
        <v>717</v>
      </c>
      <c r="H100" s="428">
        <v>7500</v>
      </c>
      <c r="I100" s="415"/>
      <c r="J100" s="417"/>
      <c r="K100" s="406"/>
    </row>
    <row r="101" spans="1:11">
      <c r="A101" s="413"/>
      <c r="B101" s="434" t="s">
        <v>598</v>
      </c>
      <c r="C101" s="428"/>
      <c r="D101" s="415"/>
      <c r="E101" s="290"/>
      <c r="F101" s="290"/>
      <c r="G101" s="426"/>
      <c r="H101" s="428"/>
      <c r="I101" s="415"/>
      <c r="J101" s="417"/>
      <c r="K101" s="406"/>
    </row>
    <row r="102" spans="1:11">
      <c r="A102" s="413"/>
      <c r="B102" s="418" t="s">
        <v>599</v>
      </c>
      <c r="C102" s="428"/>
      <c r="D102" s="415"/>
      <c r="E102" s="290"/>
      <c r="F102" s="290"/>
      <c r="G102" s="431" t="s">
        <v>717</v>
      </c>
      <c r="H102" s="428">
        <v>5000</v>
      </c>
      <c r="I102" s="415"/>
      <c r="J102" s="417"/>
      <c r="K102" s="406"/>
    </row>
    <row r="103" spans="1:11">
      <c r="A103" s="413">
        <v>10</v>
      </c>
      <c r="B103" s="414" t="s">
        <v>758</v>
      </c>
      <c r="C103" s="428">
        <v>50</v>
      </c>
      <c r="D103" s="415" t="s">
        <v>176</v>
      </c>
      <c r="E103" s="290"/>
      <c r="F103" s="290"/>
      <c r="G103" s="426"/>
      <c r="H103" s="429">
        <v>12500</v>
      </c>
      <c r="I103" s="415"/>
      <c r="J103" s="417"/>
      <c r="K103" s="406"/>
    </row>
    <row r="104" spans="1:11">
      <c r="A104" s="413"/>
      <c r="B104" s="436" t="s">
        <v>600</v>
      </c>
      <c r="C104" s="428">
        <v>50</v>
      </c>
      <c r="D104" s="415" t="s">
        <v>176</v>
      </c>
      <c r="E104" s="290"/>
      <c r="F104" s="290"/>
      <c r="G104" s="409"/>
      <c r="H104" s="428">
        <v>12500</v>
      </c>
      <c r="I104" s="415"/>
      <c r="J104" s="417"/>
      <c r="K104" s="406"/>
    </row>
    <row r="105" spans="1:11" ht="37.5">
      <c r="A105" s="413"/>
      <c r="B105" s="418" t="s">
        <v>601</v>
      </c>
      <c r="C105" s="428">
        <v>50</v>
      </c>
      <c r="D105" s="415" t="s">
        <v>176</v>
      </c>
      <c r="E105" s="290"/>
      <c r="F105" s="290"/>
      <c r="G105" s="431" t="s">
        <v>723</v>
      </c>
      <c r="H105" s="428">
        <v>12500</v>
      </c>
      <c r="I105" s="415"/>
      <c r="J105" s="417"/>
      <c r="K105" s="406"/>
    </row>
    <row r="106" spans="1:11">
      <c r="A106" s="413">
        <v>11</v>
      </c>
      <c r="B106" s="414" t="s">
        <v>759</v>
      </c>
      <c r="C106" s="428">
        <v>12000</v>
      </c>
      <c r="D106" s="415" t="s">
        <v>602</v>
      </c>
      <c r="E106" s="290"/>
      <c r="F106" s="290"/>
      <c r="G106" s="409"/>
      <c r="H106" s="429">
        <v>74160</v>
      </c>
      <c r="I106" s="415"/>
      <c r="J106" s="417"/>
      <c r="K106" s="406"/>
    </row>
    <row r="107" spans="1:11">
      <c r="A107" s="413"/>
      <c r="B107" s="436" t="s">
        <v>603</v>
      </c>
      <c r="C107" s="428">
        <v>12000</v>
      </c>
      <c r="D107" s="415" t="s">
        <v>602</v>
      </c>
      <c r="E107" s="290"/>
      <c r="F107" s="290"/>
      <c r="G107" s="409"/>
      <c r="H107" s="428">
        <v>74160</v>
      </c>
      <c r="I107" s="415"/>
      <c r="J107" s="417"/>
      <c r="K107" s="406"/>
    </row>
    <row r="108" spans="1:11">
      <c r="A108" s="413"/>
      <c r="B108" s="418" t="s">
        <v>604</v>
      </c>
      <c r="C108" s="428"/>
      <c r="D108" s="415"/>
      <c r="E108" s="290"/>
      <c r="F108" s="290"/>
      <c r="G108" s="426"/>
      <c r="H108" s="428"/>
      <c r="I108" s="415"/>
      <c r="J108" s="417"/>
      <c r="K108" s="406"/>
    </row>
    <row r="109" spans="1:11" ht="37.5">
      <c r="A109" s="413"/>
      <c r="B109" s="418" t="s">
        <v>605</v>
      </c>
      <c r="C109" s="428">
        <v>12000</v>
      </c>
      <c r="D109" s="415" t="s">
        <v>602</v>
      </c>
      <c r="E109" s="290"/>
      <c r="F109" s="290"/>
      <c r="G109" s="426"/>
      <c r="H109" s="428">
        <v>3960</v>
      </c>
      <c r="I109" s="415"/>
      <c r="J109" s="417"/>
      <c r="K109" s="406"/>
    </row>
    <row r="110" spans="1:11" ht="37.5">
      <c r="A110" s="413"/>
      <c r="B110" s="418" t="s">
        <v>606</v>
      </c>
      <c r="C110" s="428">
        <v>39</v>
      </c>
      <c r="D110" s="415" t="s">
        <v>607</v>
      </c>
      <c r="E110" s="290"/>
      <c r="F110" s="290"/>
      <c r="G110" s="426"/>
      <c r="H110" s="428">
        <v>70200</v>
      </c>
      <c r="I110" s="415"/>
      <c r="J110" s="417"/>
      <c r="K110" s="406"/>
    </row>
    <row r="111" spans="1:11">
      <c r="A111" s="413">
        <v>12</v>
      </c>
      <c r="B111" s="414" t="s">
        <v>760</v>
      </c>
      <c r="C111" s="428"/>
      <c r="D111" s="415"/>
      <c r="E111" s="290"/>
      <c r="F111" s="290"/>
      <c r="G111" s="426"/>
      <c r="H111" s="429">
        <v>7100</v>
      </c>
      <c r="I111" s="415"/>
      <c r="J111" s="417"/>
      <c r="K111" s="406"/>
    </row>
    <row r="112" spans="1:11">
      <c r="A112" s="413"/>
      <c r="B112" s="436" t="s">
        <v>608</v>
      </c>
      <c r="C112" s="428"/>
      <c r="D112" s="415"/>
      <c r="E112" s="290"/>
      <c r="F112" s="290"/>
      <c r="G112" s="426"/>
      <c r="H112" s="428">
        <v>7100</v>
      </c>
      <c r="I112" s="415"/>
      <c r="J112" s="417"/>
      <c r="K112" s="406"/>
    </row>
    <row r="113" spans="1:11">
      <c r="A113" s="413"/>
      <c r="B113" s="418" t="s">
        <v>609</v>
      </c>
      <c r="C113" s="428">
        <v>1</v>
      </c>
      <c r="D113" s="415" t="s">
        <v>330</v>
      </c>
      <c r="E113" s="290"/>
      <c r="F113" s="290"/>
      <c r="G113" s="432" t="s">
        <v>724</v>
      </c>
      <c r="H113" s="428">
        <v>7100</v>
      </c>
      <c r="I113" s="415"/>
      <c r="J113" s="417"/>
      <c r="K113" s="406"/>
    </row>
    <row r="114" spans="1:11" ht="37.5">
      <c r="A114" s="413">
        <v>13</v>
      </c>
      <c r="B114" s="414" t="s">
        <v>761</v>
      </c>
      <c r="C114" s="428">
        <v>20</v>
      </c>
      <c r="D114" s="415" t="s">
        <v>176</v>
      </c>
      <c r="E114" s="290"/>
      <c r="F114" s="290"/>
      <c r="G114" s="409"/>
      <c r="H114" s="429">
        <v>31000</v>
      </c>
      <c r="I114" s="415"/>
      <c r="J114" s="417"/>
      <c r="K114" s="406"/>
    </row>
    <row r="115" spans="1:11" ht="37.5">
      <c r="A115" s="413"/>
      <c r="B115" s="414" t="s">
        <v>610</v>
      </c>
      <c r="C115" s="428">
        <v>20</v>
      </c>
      <c r="D115" s="415" t="s">
        <v>176</v>
      </c>
      <c r="E115" s="290"/>
      <c r="F115" s="290"/>
      <c r="G115" s="409"/>
      <c r="H115" s="428">
        <v>31000</v>
      </c>
      <c r="I115" s="415"/>
      <c r="J115" s="417"/>
      <c r="K115" s="406"/>
    </row>
    <row r="116" spans="1:11" ht="37.5">
      <c r="A116" s="413"/>
      <c r="B116" s="418" t="s">
        <v>611</v>
      </c>
      <c r="C116" s="428">
        <v>20</v>
      </c>
      <c r="D116" s="415" t="s">
        <v>176</v>
      </c>
      <c r="E116" s="290"/>
      <c r="F116" s="290"/>
      <c r="G116" s="426" t="s">
        <v>709</v>
      </c>
      <c r="H116" s="428">
        <v>21000</v>
      </c>
      <c r="I116" s="415"/>
      <c r="J116" s="417"/>
      <c r="K116" s="406"/>
    </row>
    <row r="117" spans="1:11" ht="37.5">
      <c r="A117" s="413"/>
      <c r="B117" s="418" t="s">
        <v>612</v>
      </c>
      <c r="C117" s="428">
        <v>20</v>
      </c>
      <c r="D117" s="415" t="s">
        <v>176</v>
      </c>
      <c r="E117" s="290"/>
      <c r="F117" s="290"/>
      <c r="G117" s="426" t="s">
        <v>709</v>
      </c>
      <c r="H117" s="428">
        <v>10000</v>
      </c>
      <c r="I117" s="415"/>
      <c r="J117" s="417"/>
      <c r="K117" s="406"/>
    </row>
    <row r="118" spans="1:11">
      <c r="A118" s="413">
        <v>14</v>
      </c>
      <c r="B118" s="414" t="s">
        <v>226</v>
      </c>
      <c r="C118" s="428">
        <v>8</v>
      </c>
      <c r="D118" s="415" t="s">
        <v>161</v>
      </c>
      <c r="E118" s="290"/>
      <c r="F118" s="290"/>
      <c r="G118" s="409"/>
      <c r="H118" s="437">
        <v>120000</v>
      </c>
      <c r="I118" s="415"/>
      <c r="J118" s="417"/>
      <c r="K118" s="406"/>
    </row>
    <row r="119" spans="1:11">
      <c r="A119" s="413"/>
      <c r="B119" s="414" t="s">
        <v>613</v>
      </c>
      <c r="C119" s="428">
        <v>8</v>
      </c>
      <c r="D119" s="415" t="s">
        <v>161</v>
      </c>
      <c r="E119" s="290"/>
      <c r="F119" s="290"/>
      <c r="G119" s="409"/>
      <c r="H119" s="438">
        <v>120000</v>
      </c>
      <c r="I119" s="415"/>
      <c r="J119" s="417"/>
      <c r="K119" s="406"/>
    </row>
    <row r="120" spans="1:11">
      <c r="A120" s="413"/>
      <c r="B120" s="418" t="s">
        <v>762</v>
      </c>
      <c r="C120" s="428"/>
      <c r="D120" s="415"/>
      <c r="E120" s="290"/>
      <c r="F120" s="290"/>
      <c r="G120" s="426"/>
      <c r="H120" s="438"/>
      <c r="I120" s="415"/>
      <c r="J120" s="417"/>
      <c r="K120" s="406"/>
    </row>
    <row r="121" spans="1:11" ht="37.5">
      <c r="A121" s="413"/>
      <c r="B121" s="418" t="s">
        <v>614</v>
      </c>
      <c r="C121" s="428"/>
      <c r="D121" s="415"/>
      <c r="E121" s="290"/>
      <c r="F121" s="290"/>
      <c r="G121" s="426"/>
      <c r="H121" s="438"/>
      <c r="I121" s="415"/>
      <c r="J121" s="417"/>
      <c r="K121" s="406"/>
    </row>
    <row r="122" spans="1:11">
      <c r="A122" s="413"/>
      <c r="B122" s="418" t="s">
        <v>615</v>
      </c>
      <c r="C122" s="428">
        <v>80</v>
      </c>
      <c r="D122" s="415" t="s">
        <v>176</v>
      </c>
      <c r="E122" s="290"/>
      <c r="F122" s="290"/>
      <c r="G122" s="426" t="s">
        <v>237</v>
      </c>
      <c r="H122" s="438">
        <v>16000</v>
      </c>
      <c r="I122" s="415"/>
      <c r="J122" s="417"/>
      <c r="K122" s="406"/>
    </row>
    <row r="123" spans="1:11" ht="37.5">
      <c r="A123" s="413"/>
      <c r="B123" s="418" t="s">
        <v>616</v>
      </c>
      <c r="C123" s="428">
        <v>8</v>
      </c>
      <c r="D123" s="415" t="s">
        <v>161</v>
      </c>
      <c r="E123" s="290"/>
      <c r="F123" s="290"/>
      <c r="G123" s="426" t="s">
        <v>237</v>
      </c>
      <c r="H123" s="438">
        <v>56000</v>
      </c>
      <c r="I123" s="415"/>
      <c r="J123" s="417"/>
      <c r="K123" s="406"/>
    </row>
    <row r="124" spans="1:11">
      <c r="A124" s="413"/>
      <c r="B124" s="418" t="s">
        <v>763</v>
      </c>
      <c r="C124" s="428"/>
      <c r="D124" s="415"/>
      <c r="E124" s="290"/>
      <c r="F124" s="290"/>
      <c r="G124" s="426"/>
      <c r="H124" s="438"/>
      <c r="I124" s="415"/>
      <c r="J124" s="417"/>
      <c r="K124" s="406"/>
    </row>
    <row r="125" spans="1:11">
      <c r="A125" s="413"/>
      <c r="B125" s="418" t="s">
        <v>617</v>
      </c>
      <c r="C125" s="428">
        <v>1</v>
      </c>
      <c r="D125" s="415" t="s">
        <v>618</v>
      </c>
      <c r="E125" s="290"/>
      <c r="F125" s="290"/>
      <c r="G125" s="426" t="s">
        <v>725</v>
      </c>
      <c r="H125" s="438">
        <v>5000</v>
      </c>
      <c r="I125" s="415"/>
      <c r="J125" s="417"/>
      <c r="K125" s="406"/>
    </row>
    <row r="126" spans="1:11">
      <c r="A126" s="413"/>
      <c r="B126" s="418" t="s">
        <v>764</v>
      </c>
      <c r="C126" s="428"/>
      <c r="D126" s="415"/>
      <c r="E126" s="290"/>
      <c r="F126" s="290"/>
      <c r="G126" s="426"/>
      <c r="H126" s="438"/>
      <c r="I126" s="415"/>
      <c r="J126" s="417"/>
      <c r="K126" s="406"/>
    </row>
    <row r="127" spans="1:11" ht="37.5">
      <c r="A127" s="413"/>
      <c r="B127" s="418" t="s">
        <v>619</v>
      </c>
      <c r="C127" s="428">
        <v>1</v>
      </c>
      <c r="D127" s="415" t="s">
        <v>87</v>
      </c>
      <c r="E127" s="290"/>
      <c r="F127" s="290"/>
      <c r="G127" s="426" t="s">
        <v>726</v>
      </c>
      <c r="H127" s="438">
        <v>8000</v>
      </c>
      <c r="I127" s="415"/>
      <c r="J127" s="417"/>
      <c r="K127" s="406"/>
    </row>
    <row r="128" spans="1:11" ht="37.5">
      <c r="A128" s="413"/>
      <c r="B128" s="418" t="s">
        <v>620</v>
      </c>
      <c r="C128" s="428"/>
      <c r="D128" s="415"/>
      <c r="E128" s="290"/>
      <c r="F128" s="290"/>
      <c r="G128" s="426"/>
      <c r="H128" s="438"/>
      <c r="I128" s="415"/>
      <c r="J128" s="417"/>
      <c r="K128" s="406"/>
    </row>
    <row r="129" spans="1:11" ht="37.5">
      <c r="A129" s="413"/>
      <c r="B129" s="418" t="s">
        <v>621</v>
      </c>
      <c r="C129" s="428">
        <v>8</v>
      </c>
      <c r="D129" s="415" t="s">
        <v>87</v>
      </c>
      <c r="E129" s="290"/>
      <c r="F129" s="290"/>
      <c r="G129" s="426" t="s">
        <v>237</v>
      </c>
      <c r="H129" s="438">
        <v>16000</v>
      </c>
      <c r="I129" s="415"/>
      <c r="J129" s="417"/>
      <c r="K129" s="406"/>
    </row>
    <row r="130" spans="1:11">
      <c r="A130" s="413"/>
      <c r="B130" s="418" t="s">
        <v>622</v>
      </c>
      <c r="C130" s="428"/>
      <c r="D130" s="415"/>
      <c r="E130" s="290"/>
      <c r="F130" s="290"/>
      <c r="G130" s="426"/>
      <c r="H130" s="438"/>
      <c r="I130" s="415"/>
      <c r="J130" s="417"/>
      <c r="K130" s="406"/>
    </row>
    <row r="131" spans="1:11" ht="37.5">
      <c r="A131" s="413"/>
      <c r="B131" s="418" t="s">
        <v>623</v>
      </c>
      <c r="C131" s="428">
        <v>8</v>
      </c>
      <c r="D131" s="415" t="s">
        <v>65</v>
      </c>
      <c r="E131" s="290"/>
      <c r="F131" s="290"/>
      <c r="G131" s="426" t="s">
        <v>237</v>
      </c>
      <c r="H131" s="438">
        <v>16000</v>
      </c>
      <c r="I131" s="415"/>
      <c r="J131" s="417"/>
      <c r="K131" s="406"/>
    </row>
    <row r="132" spans="1:11" ht="37.5">
      <c r="A132" s="413"/>
      <c r="B132" s="418" t="s">
        <v>624</v>
      </c>
      <c r="C132" s="409">
        <v>6</v>
      </c>
      <c r="D132" s="415" t="s">
        <v>87</v>
      </c>
      <c r="E132" s="290"/>
      <c r="F132" s="290"/>
      <c r="G132" s="426" t="s">
        <v>726</v>
      </c>
      <c r="H132" s="438">
        <v>3000</v>
      </c>
      <c r="I132" s="415"/>
      <c r="J132" s="417"/>
      <c r="K132" s="406"/>
    </row>
    <row r="133" spans="1:11">
      <c r="A133" s="413">
        <v>15</v>
      </c>
      <c r="B133" s="414" t="s">
        <v>765</v>
      </c>
      <c r="C133" s="428">
        <v>100</v>
      </c>
      <c r="D133" s="415" t="s">
        <v>176</v>
      </c>
      <c r="E133" s="290"/>
      <c r="F133" s="290"/>
      <c r="G133" s="409"/>
      <c r="H133" s="429">
        <v>42400</v>
      </c>
      <c r="I133" s="415"/>
      <c r="J133" s="417"/>
      <c r="K133" s="406"/>
    </row>
    <row r="134" spans="1:11">
      <c r="A134" s="413"/>
      <c r="B134" s="418" t="s">
        <v>625</v>
      </c>
      <c r="C134" s="428">
        <v>100</v>
      </c>
      <c r="D134" s="415" t="s">
        <v>176</v>
      </c>
      <c r="E134" s="290"/>
      <c r="F134" s="290"/>
      <c r="G134" s="439"/>
      <c r="H134" s="428">
        <v>42400</v>
      </c>
      <c r="I134" s="415"/>
      <c r="J134" s="417"/>
      <c r="K134" s="406"/>
    </row>
    <row r="135" spans="1:11" ht="37.5">
      <c r="A135" s="413"/>
      <c r="B135" s="418" t="s">
        <v>626</v>
      </c>
      <c r="C135" s="428"/>
      <c r="D135" s="415"/>
      <c r="E135" s="290"/>
      <c r="F135" s="290"/>
      <c r="G135" s="432"/>
      <c r="H135" s="428"/>
      <c r="I135" s="415"/>
      <c r="J135" s="417"/>
      <c r="K135" s="406"/>
    </row>
    <row r="136" spans="1:11" ht="37.5">
      <c r="A136" s="413"/>
      <c r="B136" s="418" t="s">
        <v>627</v>
      </c>
      <c r="C136" s="428">
        <v>100</v>
      </c>
      <c r="D136" s="415" t="s">
        <v>176</v>
      </c>
      <c r="E136" s="290"/>
      <c r="F136" s="290"/>
      <c r="G136" s="432" t="s">
        <v>714</v>
      </c>
      <c r="H136" s="428">
        <v>20000</v>
      </c>
      <c r="I136" s="415"/>
      <c r="J136" s="417"/>
      <c r="K136" s="406"/>
    </row>
    <row r="137" spans="1:11" ht="56.25">
      <c r="A137" s="413"/>
      <c r="B137" s="418" t="s">
        <v>628</v>
      </c>
      <c r="C137" s="428">
        <v>100</v>
      </c>
      <c r="D137" s="415" t="s">
        <v>176</v>
      </c>
      <c r="E137" s="290"/>
      <c r="F137" s="290"/>
      <c r="G137" s="432" t="s">
        <v>714</v>
      </c>
      <c r="H137" s="428">
        <v>20000</v>
      </c>
      <c r="I137" s="415"/>
      <c r="J137" s="417"/>
      <c r="K137" s="406"/>
    </row>
    <row r="138" spans="1:11">
      <c r="A138" s="413"/>
      <c r="B138" s="418" t="s">
        <v>629</v>
      </c>
      <c r="C138" s="428"/>
      <c r="D138" s="415"/>
      <c r="E138" s="290"/>
      <c r="F138" s="290"/>
      <c r="G138" s="432" t="s">
        <v>727</v>
      </c>
      <c r="H138" s="428">
        <v>2400</v>
      </c>
      <c r="I138" s="415"/>
      <c r="J138" s="417"/>
      <c r="K138" s="406"/>
    </row>
    <row r="139" spans="1:11">
      <c r="A139" s="413"/>
      <c r="B139" s="414" t="s">
        <v>191</v>
      </c>
      <c r="C139" s="428">
        <v>90</v>
      </c>
      <c r="D139" s="415" t="s">
        <v>176</v>
      </c>
      <c r="E139" s="290"/>
      <c r="F139" s="290"/>
      <c r="G139" s="409"/>
      <c r="H139" s="428"/>
      <c r="I139" s="415"/>
      <c r="J139" s="417"/>
      <c r="K139" s="406"/>
    </row>
    <row r="140" spans="1:11">
      <c r="A140" s="413">
        <v>16</v>
      </c>
      <c r="B140" s="414" t="s">
        <v>478</v>
      </c>
      <c r="C140" s="428">
        <v>90</v>
      </c>
      <c r="D140" s="415" t="s">
        <v>176</v>
      </c>
      <c r="E140" s="290"/>
      <c r="F140" s="290"/>
      <c r="G140" s="426"/>
      <c r="H140" s="428">
        <v>89800</v>
      </c>
      <c r="I140" s="415"/>
      <c r="J140" s="417"/>
      <c r="K140" s="406"/>
    </row>
    <row r="141" spans="1:11">
      <c r="A141" s="413"/>
      <c r="B141" s="414" t="s">
        <v>630</v>
      </c>
      <c r="C141" s="428">
        <v>90</v>
      </c>
      <c r="D141" s="415" t="s">
        <v>176</v>
      </c>
      <c r="E141" s="290"/>
      <c r="F141" s="290"/>
      <c r="G141" s="409"/>
      <c r="H141" s="428">
        <v>89800</v>
      </c>
      <c r="I141" s="415"/>
      <c r="J141" s="417"/>
      <c r="K141" s="406"/>
    </row>
    <row r="142" spans="1:11">
      <c r="A142" s="413"/>
      <c r="B142" s="440" t="s">
        <v>631</v>
      </c>
      <c r="C142" s="428">
        <v>90</v>
      </c>
      <c r="D142" s="415" t="s">
        <v>176</v>
      </c>
      <c r="E142" s="290"/>
      <c r="F142" s="290"/>
      <c r="G142" s="426"/>
      <c r="H142" s="428">
        <v>89800</v>
      </c>
      <c r="I142" s="415"/>
      <c r="J142" s="417"/>
      <c r="K142" s="406"/>
    </row>
    <row r="143" spans="1:11" ht="37.5">
      <c r="A143" s="413">
        <v>17</v>
      </c>
      <c r="B143" s="414" t="s">
        <v>766</v>
      </c>
      <c r="C143" s="428"/>
      <c r="D143" s="415"/>
      <c r="E143" s="290"/>
      <c r="F143" s="290"/>
      <c r="G143" s="426"/>
      <c r="H143" s="429">
        <v>40000</v>
      </c>
      <c r="I143" s="415"/>
      <c r="J143" s="417"/>
      <c r="K143" s="406"/>
    </row>
    <row r="144" spans="1:11">
      <c r="A144" s="413"/>
      <c r="B144" s="418" t="s">
        <v>632</v>
      </c>
      <c r="C144" s="428"/>
      <c r="D144" s="415"/>
      <c r="E144" s="290"/>
      <c r="F144" s="290"/>
      <c r="G144" s="426"/>
      <c r="H144" s="428"/>
      <c r="I144" s="415"/>
      <c r="J144" s="417"/>
      <c r="K144" s="406"/>
    </row>
    <row r="145" spans="1:11">
      <c r="A145" s="413"/>
      <c r="B145" s="418" t="s">
        <v>633</v>
      </c>
      <c r="C145" s="428">
        <v>100</v>
      </c>
      <c r="D145" s="415" t="s">
        <v>176</v>
      </c>
      <c r="E145" s="290"/>
      <c r="F145" s="290"/>
      <c r="G145" s="441" t="s">
        <v>728</v>
      </c>
      <c r="H145" s="428">
        <v>20000</v>
      </c>
      <c r="I145" s="415"/>
      <c r="J145" s="417"/>
      <c r="K145" s="406"/>
    </row>
    <row r="146" spans="1:11">
      <c r="A146" s="413"/>
      <c r="B146" s="418" t="s">
        <v>634</v>
      </c>
      <c r="C146" s="428">
        <v>100</v>
      </c>
      <c r="D146" s="415" t="s">
        <v>176</v>
      </c>
      <c r="E146" s="290"/>
      <c r="F146" s="290"/>
      <c r="G146" s="441" t="s">
        <v>729</v>
      </c>
      <c r="H146" s="428">
        <v>20000</v>
      </c>
      <c r="I146" s="415"/>
      <c r="J146" s="417"/>
      <c r="K146" s="406"/>
    </row>
    <row r="147" spans="1:11">
      <c r="A147" s="413">
        <v>18</v>
      </c>
      <c r="B147" s="414" t="s">
        <v>767</v>
      </c>
      <c r="C147" s="428"/>
      <c r="D147" s="415"/>
      <c r="E147" s="290"/>
      <c r="F147" s="290"/>
      <c r="G147" s="409"/>
      <c r="H147" s="429">
        <v>14800</v>
      </c>
      <c r="I147" s="415"/>
      <c r="J147" s="417"/>
      <c r="K147" s="406"/>
    </row>
    <row r="148" spans="1:11" ht="37.5">
      <c r="A148" s="413"/>
      <c r="B148" s="418" t="s">
        <v>635</v>
      </c>
      <c r="C148" s="428">
        <v>12</v>
      </c>
      <c r="D148" s="415" t="s">
        <v>176</v>
      </c>
      <c r="E148" s="290"/>
      <c r="F148" s="290"/>
      <c r="G148" s="409" t="s">
        <v>729</v>
      </c>
      <c r="H148" s="428">
        <v>4800</v>
      </c>
      <c r="I148" s="415"/>
      <c r="J148" s="417"/>
      <c r="K148" s="406"/>
    </row>
    <row r="149" spans="1:11">
      <c r="A149" s="413"/>
      <c r="B149" s="418" t="s">
        <v>636</v>
      </c>
      <c r="C149" s="428"/>
      <c r="D149" s="415"/>
      <c r="E149" s="290"/>
      <c r="F149" s="290"/>
      <c r="G149" s="409"/>
      <c r="H149" s="428"/>
      <c r="I149" s="415"/>
      <c r="J149" s="417"/>
      <c r="K149" s="406"/>
    </row>
    <row r="150" spans="1:11">
      <c r="A150" s="413"/>
      <c r="B150" s="418" t="s">
        <v>637</v>
      </c>
      <c r="C150" s="428">
        <v>1</v>
      </c>
      <c r="D150" s="415" t="s">
        <v>323</v>
      </c>
      <c r="E150" s="290"/>
      <c r="F150" s="290"/>
      <c r="G150" s="409" t="s">
        <v>724</v>
      </c>
      <c r="H150" s="428">
        <v>10000</v>
      </c>
      <c r="I150" s="415"/>
      <c r="J150" s="417"/>
      <c r="K150" s="406"/>
    </row>
    <row r="151" spans="1:11" ht="56.25">
      <c r="A151" s="413">
        <v>19</v>
      </c>
      <c r="B151" s="414" t="s">
        <v>768</v>
      </c>
      <c r="C151" s="428">
        <v>90</v>
      </c>
      <c r="D151" s="415" t="s">
        <v>176</v>
      </c>
      <c r="E151" s="290"/>
      <c r="F151" s="290"/>
      <c r="G151" s="409"/>
      <c r="H151" s="429">
        <v>35000</v>
      </c>
      <c r="I151" s="415"/>
      <c r="J151" s="417"/>
      <c r="K151" s="406"/>
    </row>
    <row r="152" spans="1:11" ht="37.5">
      <c r="A152" s="413"/>
      <c r="B152" s="418" t="s">
        <v>638</v>
      </c>
      <c r="C152" s="428">
        <v>90</v>
      </c>
      <c r="D152" s="415" t="s">
        <v>176</v>
      </c>
      <c r="E152" s="290"/>
      <c r="F152" s="290"/>
      <c r="G152" s="431"/>
      <c r="H152" s="428">
        <v>18000</v>
      </c>
      <c r="I152" s="415"/>
      <c r="J152" s="417"/>
      <c r="K152" s="406"/>
    </row>
    <row r="153" spans="1:11">
      <c r="A153" s="413"/>
      <c r="B153" s="418"/>
      <c r="C153" s="428">
        <v>30</v>
      </c>
      <c r="D153" s="415" t="s">
        <v>176</v>
      </c>
      <c r="E153" s="290"/>
      <c r="F153" s="290"/>
      <c r="G153" s="431" t="s">
        <v>723</v>
      </c>
      <c r="H153" s="428">
        <v>6000</v>
      </c>
      <c r="I153" s="415"/>
      <c r="J153" s="417"/>
      <c r="K153" s="406"/>
    </row>
    <row r="154" spans="1:11">
      <c r="A154" s="413"/>
      <c r="B154" s="418"/>
      <c r="C154" s="428">
        <v>30</v>
      </c>
      <c r="D154" s="415" t="s">
        <v>176</v>
      </c>
      <c r="E154" s="290"/>
      <c r="F154" s="290"/>
      <c r="G154" s="431" t="s">
        <v>713</v>
      </c>
      <c r="H154" s="428">
        <v>6000</v>
      </c>
      <c r="I154" s="415"/>
      <c r="J154" s="417"/>
      <c r="K154" s="406"/>
    </row>
    <row r="155" spans="1:11">
      <c r="A155" s="413"/>
      <c r="B155" s="418"/>
      <c r="C155" s="428">
        <v>30</v>
      </c>
      <c r="D155" s="415" t="s">
        <v>176</v>
      </c>
      <c r="E155" s="290"/>
      <c r="F155" s="290"/>
      <c r="G155" s="431" t="s">
        <v>730</v>
      </c>
      <c r="H155" s="428">
        <v>6000</v>
      </c>
      <c r="I155" s="415"/>
      <c r="J155" s="417"/>
      <c r="K155" s="406"/>
    </row>
    <row r="156" spans="1:11">
      <c r="A156" s="413"/>
      <c r="B156" s="418" t="s">
        <v>639</v>
      </c>
      <c r="C156" s="428">
        <v>1</v>
      </c>
      <c r="D156" s="415" t="s">
        <v>254</v>
      </c>
      <c r="E156" s="290"/>
      <c r="F156" s="290"/>
      <c r="G156" s="431" t="s">
        <v>730</v>
      </c>
      <c r="H156" s="428">
        <v>15000</v>
      </c>
      <c r="I156" s="415"/>
      <c r="J156" s="417"/>
      <c r="K156" s="406"/>
    </row>
    <row r="157" spans="1:11">
      <c r="A157" s="413"/>
      <c r="B157" s="418" t="s">
        <v>640</v>
      </c>
      <c r="C157" s="428"/>
      <c r="D157" s="415"/>
      <c r="E157" s="290"/>
      <c r="F157" s="290"/>
      <c r="G157" s="431" t="s">
        <v>711</v>
      </c>
      <c r="H157" s="428">
        <v>2000</v>
      </c>
      <c r="I157" s="415"/>
      <c r="J157" s="417"/>
      <c r="K157" s="406"/>
    </row>
    <row r="158" spans="1:11" ht="37.5">
      <c r="A158" s="413"/>
      <c r="B158" s="414" t="s">
        <v>641</v>
      </c>
      <c r="C158" s="428">
        <v>14</v>
      </c>
      <c r="D158" s="415" t="s">
        <v>176</v>
      </c>
      <c r="E158" s="290"/>
      <c r="F158" s="290"/>
      <c r="G158" s="409"/>
      <c r="H158" s="442"/>
      <c r="I158" s="415"/>
      <c r="J158" s="417"/>
      <c r="K158" s="406"/>
    </row>
    <row r="159" spans="1:11">
      <c r="A159" s="413">
        <v>20</v>
      </c>
      <c r="B159" s="414" t="s">
        <v>769</v>
      </c>
      <c r="C159" s="428">
        <v>14</v>
      </c>
      <c r="D159" s="415" t="s">
        <v>176</v>
      </c>
      <c r="E159" s="290"/>
      <c r="F159" s="290"/>
      <c r="G159" s="409"/>
      <c r="H159" s="443">
        <v>22600</v>
      </c>
      <c r="I159" s="415"/>
      <c r="J159" s="417"/>
      <c r="K159" s="406"/>
    </row>
    <row r="160" spans="1:11">
      <c r="A160" s="413"/>
      <c r="B160" s="414" t="s">
        <v>642</v>
      </c>
      <c r="C160" s="428">
        <v>14</v>
      </c>
      <c r="D160" s="415" t="s">
        <v>176</v>
      </c>
      <c r="E160" s="290"/>
      <c r="F160" s="290"/>
      <c r="G160" s="409"/>
      <c r="H160" s="442">
        <v>22600</v>
      </c>
      <c r="I160" s="415"/>
      <c r="J160" s="417"/>
      <c r="K160" s="406"/>
    </row>
    <row r="161" spans="1:11" ht="37.5">
      <c r="A161" s="413"/>
      <c r="B161" s="418" t="s">
        <v>643</v>
      </c>
      <c r="C161" s="444"/>
      <c r="D161" s="415"/>
      <c r="E161" s="290"/>
      <c r="F161" s="290"/>
      <c r="G161" s="426"/>
      <c r="H161" s="445"/>
      <c r="I161" s="415"/>
      <c r="J161" s="417"/>
      <c r="K161" s="406"/>
    </row>
    <row r="162" spans="1:11" ht="56.25">
      <c r="A162" s="413"/>
      <c r="B162" s="418" t="s">
        <v>644</v>
      </c>
      <c r="C162" s="409">
        <v>14</v>
      </c>
      <c r="D162" s="415" t="s">
        <v>176</v>
      </c>
      <c r="E162" s="290"/>
      <c r="F162" s="290"/>
      <c r="G162" s="409" t="s">
        <v>731</v>
      </c>
      <c r="H162" s="438">
        <v>2100</v>
      </c>
      <c r="I162" s="415"/>
      <c r="J162" s="417"/>
      <c r="K162" s="406"/>
    </row>
    <row r="163" spans="1:11" ht="56.25">
      <c r="A163" s="413"/>
      <c r="B163" s="418" t="s">
        <v>645</v>
      </c>
      <c r="C163" s="409">
        <v>14</v>
      </c>
      <c r="D163" s="415" t="s">
        <v>176</v>
      </c>
      <c r="E163" s="290"/>
      <c r="F163" s="290"/>
      <c r="G163" s="409" t="s">
        <v>731</v>
      </c>
      <c r="H163" s="438">
        <v>2800</v>
      </c>
      <c r="I163" s="415"/>
      <c r="J163" s="417"/>
      <c r="K163" s="406"/>
    </row>
    <row r="164" spans="1:11" ht="37.5">
      <c r="A164" s="413"/>
      <c r="B164" s="418" t="s">
        <v>646</v>
      </c>
      <c r="C164" s="409">
        <v>1</v>
      </c>
      <c r="D164" s="415" t="s">
        <v>254</v>
      </c>
      <c r="E164" s="290"/>
      <c r="F164" s="290"/>
      <c r="G164" s="409" t="s">
        <v>731</v>
      </c>
      <c r="H164" s="438">
        <v>15000</v>
      </c>
      <c r="I164" s="415"/>
      <c r="J164" s="417"/>
      <c r="K164" s="406"/>
    </row>
    <row r="165" spans="1:11">
      <c r="A165" s="413"/>
      <c r="B165" s="418" t="s">
        <v>647</v>
      </c>
      <c r="C165" s="409">
        <v>1</v>
      </c>
      <c r="D165" s="415" t="s">
        <v>87</v>
      </c>
      <c r="E165" s="290"/>
      <c r="F165" s="290"/>
      <c r="G165" s="409" t="s">
        <v>731</v>
      </c>
      <c r="H165" s="438">
        <v>700</v>
      </c>
      <c r="I165" s="415"/>
      <c r="J165" s="417"/>
      <c r="K165" s="406"/>
    </row>
    <row r="166" spans="1:11" ht="37.5">
      <c r="A166" s="413"/>
      <c r="B166" s="418" t="s">
        <v>648</v>
      </c>
      <c r="C166" s="409"/>
      <c r="D166" s="415"/>
      <c r="E166" s="290"/>
      <c r="F166" s="290"/>
      <c r="G166" s="409"/>
      <c r="H166" s="438"/>
      <c r="I166" s="415"/>
      <c r="J166" s="417"/>
      <c r="K166" s="406"/>
    </row>
    <row r="167" spans="1:11" ht="37.5">
      <c r="A167" s="413"/>
      <c r="B167" s="418" t="s">
        <v>649</v>
      </c>
      <c r="C167" s="446">
        <v>1</v>
      </c>
      <c r="D167" s="415" t="s">
        <v>254</v>
      </c>
      <c r="E167" s="290"/>
      <c r="F167" s="290"/>
      <c r="G167" s="409" t="s">
        <v>723</v>
      </c>
      <c r="H167" s="438">
        <v>2000</v>
      </c>
      <c r="I167" s="415"/>
      <c r="J167" s="417"/>
      <c r="K167" s="406"/>
    </row>
    <row r="168" spans="1:11">
      <c r="A168" s="413"/>
      <c r="B168" s="414" t="s">
        <v>217</v>
      </c>
      <c r="C168" s="428">
        <v>270</v>
      </c>
      <c r="D168" s="415" t="s">
        <v>176</v>
      </c>
      <c r="E168" s="290"/>
      <c r="F168" s="290"/>
      <c r="G168" s="426"/>
      <c r="H168" s="428">
        <v>345400</v>
      </c>
      <c r="I168" s="415"/>
      <c r="J168" s="417"/>
      <c r="K168" s="406"/>
    </row>
    <row r="169" spans="1:11" ht="37.5">
      <c r="A169" s="413">
        <v>21</v>
      </c>
      <c r="B169" s="414" t="s">
        <v>650</v>
      </c>
      <c r="C169" s="428">
        <v>3</v>
      </c>
      <c r="D169" s="415" t="s">
        <v>254</v>
      </c>
      <c r="E169" s="290"/>
      <c r="F169" s="290"/>
      <c r="G169" s="426"/>
      <c r="H169" s="429">
        <v>43100</v>
      </c>
      <c r="I169" s="415"/>
      <c r="J169" s="417"/>
      <c r="K169" s="406"/>
    </row>
    <row r="170" spans="1:11">
      <c r="A170" s="413"/>
      <c r="B170" s="414" t="s">
        <v>651</v>
      </c>
      <c r="C170" s="428">
        <v>3</v>
      </c>
      <c r="D170" s="415" t="s">
        <v>254</v>
      </c>
      <c r="E170" s="290"/>
      <c r="F170" s="290"/>
      <c r="G170" s="409"/>
      <c r="H170" s="428">
        <v>43100</v>
      </c>
      <c r="I170" s="415"/>
      <c r="J170" s="417"/>
      <c r="K170" s="406"/>
    </row>
    <row r="171" spans="1:11">
      <c r="A171" s="413"/>
      <c r="B171" s="414" t="s">
        <v>770</v>
      </c>
      <c r="C171" s="447"/>
      <c r="D171" s="415"/>
      <c r="E171" s="290"/>
      <c r="F171" s="290"/>
      <c r="G171" s="409"/>
      <c r="H171" s="448"/>
      <c r="I171" s="415"/>
      <c r="J171" s="417"/>
      <c r="K171" s="406"/>
    </row>
    <row r="172" spans="1:11" ht="37.5">
      <c r="A172" s="413"/>
      <c r="B172" s="418" t="s">
        <v>652</v>
      </c>
      <c r="C172" s="447"/>
      <c r="D172" s="415"/>
      <c r="E172" s="290"/>
      <c r="F172" s="290"/>
      <c r="G172" s="409"/>
      <c r="H172" s="448"/>
      <c r="I172" s="415"/>
      <c r="J172" s="417"/>
      <c r="K172" s="406"/>
    </row>
    <row r="173" spans="1:11" ht="37.5">
      <c r="A173" s="413"/>
      <c r="B173" s="418" t="s">
        <v>653</v>
      </c>
      <c r="C173" s="447"/>
      <c r="D173" s="415"/>
      <c r="E173" s="290"/>
      <c r="F173" s="290"/>
      <c r="G173" s="409"/>
      <c r="H173" s="448"/>
      <c r="I173" s="415"/>
      <c r="J173" s="417"/>
      <c r="K173" s="406"/>
    </row>
    <row r="174" spans="1:11" ht="56.25">
      <c r="A174" s="413"/>
      <c r="B174" s="418" t="s">
        <v>654</v>
      </c>
      <c r="C174" s="447">
        <v>1</v>
      </c>
      <c r="D174" s="415" t="s">
        <v>254</v>
      </c>
      <c r="E174" s="290"/>
      <c r="F174" s="290"/>
      <c r="G174" s="409" t="s">
        <v>723</v>
      </c>
      <c r="H174" s="448">
        <v>2600</v>
      </c>
      <c r="I174" s="415"/>
      <c r="J174" s="417"/>
      <c r="K174" s="406"/>
    </row>
    <row r="175" spans="1:11" ht="56.25">
      <c r="A175" s="413"/>
      <c r="B175" s="418" t="s">
        <v>655</v>
      </c>
      <c r="C175" s="447">
        <v>1</v>
      </c>
      <c r="D175" s="415" t="s">
        <v>254</v>
      </c>
      <c r="E175" s="290"/>
      <c r="F175" s="290"/>
      <c r="G175" s="409" t="s">
        <v>723</v>
      </c>
      <c r="H175" s="448">
        <v>5200</v>
      </c>
      <c r="I175" s="415"/>
      <c r="J175" s="417"/>
      <c r="K175" s="406"/>
    </row>
    <row r="176" spans="1:11">
      <c r="A176" s="413"/>
      <c r="B176" s="418" t="s">
        <v>656</v>
      </c>
      <c r="C176" s="447"/>
      <c r="D176" s="415"/>
      <c r="E176" s="290"/>
      <c r="F176" s="290"/>
      <c r="G176" s="409"/>
      <c r="H176" s="448"/>
      <c r="I176" s="415"/>
      <c r="J176" s="417"/>
      <c r="K176" s="406"/>
    </row>
    <row r="177" spans="1:11">
      <c r="A177" s="413"/>
      <c r="B177" s="418" t="s">
        <v>657</v>
      </c>
      <c r="C177" s="447"/>
      <c r="D177" s="415"/>
      <c r="E177" s="290"/>
      <c r="F177" s="290"/>
      <c r="G177" s="409"/>
      <c r="H177" s="448"/>
      <c r="I177" s="415"/>
      <c r="J177" s="417"/>
      <c r="K177" s="406"/>
    </row>
    <row r="178" spans="1:11" ht="37.5">
      <c r="A178" s="413"/>
      <c r="B178" s="418" t="s">
        <v>658</v>
      </c>
      <c r="C178" s="447">
        <v>1</v>
      </c>
      <c r="D178" s="415" t="s">
        <v>87</v>
      </c>
      <c r="E178" s="290"/>
      <c r="F178" s="290"/>
      <c r="G178" s="409" t="s">
        <v>709</v>
      </c>
      <c r="H178" s="448">
        <v>2500</v>
      </c>
      <c r="I178" s="415"/>
      <c r="J178" s="417"/>
      <c r="K178" s="406"/>
    </row>
    <row r="179" spans="1:11" ht="37.5">
      <c r="A179" s="413"/>
      <c r="B179" s="418" t="s">
        <v>659</v>
      </c>
      <c r="C179" s="447"/>
      <c r="D179" s="415"/>
      <c r="E179" s="290"/>
      <c r="F179" s="290"/>
      <c r="G179" s="409"/>
      <c r="H179" s="448"/>
      <c r="I179" s="415"/>
      <c r="J179" s="417"/>
      <c r="K179" s="406"/>
    </row>
    <row r="180" spans="1:11" ht="37.5">
      <c r="A180" s="413"/>
      <c r="B180" s="418" t="s">
        <v>660</v>
      </c>
      <c r="C180" s="447">
        <v>1</v>
      </c>
      <c r="D180" s="415" t="s">
        <v>254</v>
      </c>
      <c r="E180" s="290"/>
      <c r="F180" s="290"/>
      <c r="G180" s="449" t="s">
        <v>721</v>
      </c>
      <c r="H180" s="448">
        <v>2600</v>
      </c>
      <c r="I180" s="415"/>
      <c r="J180" s="417"/>
      <c r="K180" s="406"/>
    </row>
    <row r="181" spans="1:11" ht="37.5">
      <c r="A181" s="413"/>
      <c r="B181" s="418" t="s">
        <v>661</v>
      </c>
      <c r="C181" s="447">
        <v>1</v>
      </c>
      <c r="D181" s="415" t="s">
        <v>254</v>
      </c>
      <c r="E181" s="290"/>
      <c r="F181" s="290"/>
      <c r="G181" s="449" t="s">
        <v>721</v>
      </c>
      <c r="H181" s="448">
        <v>5200</v>
      </c>
      <c r="I181" s="415"/>
      <c r="J181" s="417"/>
      <c r="K181" s="406"/>
    </row>
    <row r="182" spans="1:11">
      <c r="A182" s="413"/>
      <c r="B182" s="418" t="s">
        <v>662</v>
      </c>
      <c r="C182" s="447"/>
      <c r="D182" s="415"/>
      <c r="E182" s="290"/>
      <c r="F182" s="290"/>
      <c r="G182" s="409"/>
      <c r="H182" s="448"/>
      <c r="I182" s="415"/>
      <c r="J182" s="417"/>
      <c r="K182" s="406"/>
    </row>
    <row r="183" spans="1:11">
      <c r="A183" s="413"/>
      <c r="B183" s="418" t="s">
        <v>663</v>
      </c>
      <c r="C183" s="447"/>
      <c r="D183" s="415"/>
      <c r="E183" s="290"/>
      <c r="F183" s="290"/>
      <c r="G183" s="409"/>
      <c r="H183" s="448"/>
      <c r="I183" s="415"/>
      <c r="J183" s="417"/>
      <c r="K183" s="406"/>
    </row>
    <row r="184" spans="1:11" ht="37.5">
      <c r="A184" s="413"/>
      <c r="B184" s="418" t="s">
        <v>664</v>
      </c>
      <c r="C184" s="447"/>
      <c r="D184" s="415"/>
      <c r="E184" s="290"/>
      <c r="F184" s="290"/>
      <c r="G184" s="409"/>
      <c r="H184" s="448"/>
      <c r="I184" s="415"/>
      <c r="J184" s="417"/>
      <c r="K184" s="406"/>
    </row>
    <row r="185" spans="1:11" ht="37.5">
      <c r="A185" s="413"/>
      <c r="B185" s="418" t="s">
        <v>665</v>
      </c>
      <c r="C185" s="447">
        <v>2</v>
      </c>
      <c r="D185" s="415" t="s">
        <v>254</v>
      </c>
      <c r="E185" s="290"/>
      <c r="F185" s="290"/>
      <c r="G185" s="409" t="s">
        <v>732</v>
      </c>
      <c r="H185" s="448">
        <v>6000</v>
      </c>
      <c r="I185" s="415"/>
      <c r="J185" s="417"/>
      <c r="K185" s="406"/>
    </row>
    <row r="186" spans="1:11" ht="37.5">
      <c r="A186" s="413"/>
      <c r="B186" s="418" t="s">
        <v>666</v>
      </c>
      <c r="C186" s="447">
        <v>2</v>
      </c>
      <c r="D186" s="415" t="s">
        <v>254</v>
      </c>
      <c r="E186" s="290"/>
      <c r="F186" s="290"/>
      <c r="G186" s="409" t="s">
        <v>732</v>
      </c>
      <c r="H186" s="448">
        <v>10000</v>
      </c>
      <c r="I186" s="415"/>
      <c r="J186" s="417"/>
      <c r="K186" s="406"/>
    </row>
    <row r="187" spans="1:11" ht="37.5">
      <c r="A187" s="413"/>
      <c r="B187" s="418" t="s">
        <v>667</v>
      </c>
      <c r="C187" s="447"/>
      <c r="D187" s="415"/>
      <c r="E187" s="290"/>
      <c r="F187" s="290"/>
      <c r="G187" s="409"/>
      <c r="H187" s="448"/>
      <c r="I187" s="415"/>
      <c r="J187" s="417"/>
      <c r="K187" s="406"/>
    </row>
    <row r="188" spans="1:11" ht="37.5">
      <c r="A188" s="413"/>
      <c r="B188" s="418" t="s">
        <v>668</v>
      </c>
      <c r="C188" s="447"/>
      <c r="D188" s="415"/>
      <c r="E188" s="290"/>
      <c r="F188" s="290"/>
      <c r="G188" s="409"/>
      <c r="H188" s="448"/>
      <c r="I188" s="415"/>
      <c r="J188" s="417"/>
      <c r="K188" s="406"/>
    </row>
    <row r="189" spans="1:11" ht="56.25">
      <c r="A189" s="413"/>
      <c r="B189" s="418" t="s">
        <v>669</v>
      </c>
      <c r="C189" s="447">
        <v>1</v>
      </c>
      <c r="D189" s="415" t="s">
        <v>254</v>
      </c>
      <c r="E189" s="290"/>
      <c r="F189" s="290"/>
      <c r="G189" s="409" t="s">
        <v>721</v>
      </c>
      <c r="H189" s="448">
        <v>2000</v>
      </c>
      <c r="I189" s="415"/>
      <c r="J189" s="417"/>
      <c r="K189" s="406"/>
    </row>
    <row r="190" spans="1:11" ht="37.5">
      <c r="A190" s="413"/>
      <c r="B190" s="418" t="s">
        <v>670</v>
      </c>
      <c r="C190" s="447">
        <v>1</v>
      </c>
      <c r="D190" s="415" t="s">
        <v>254</v>
      </c>
      <c r="E190" s="290"/>
      <c r="F190" s="290"/>
      <c r="G190" s="409" t="s">
        <v>721</v>
      </c>
      <c r="H190" s="448">
        <v>3000</v>
      </c>
      <c r="I190" s="415"/>
      <c r="J190" s="417"/>
      <c r="K190" s="406"/>
    </row>
    <row r="191" spans="1:11">
      <c r="A191" s="413"/>
      <c r="B191" s="418" t="s">
        <v>671</v>
      </c>
      <c r="C191" s="409">
        <v>2</v>
      </c>
      <c r="D191" s="415" t="s">
        <v>87</v>
      </c>
      <c r="E191" s="290"/>
      <c r="F191" s="290"/>
      <c r="G191" s="409" t="s">
        <v>721</v>
      </c>
      <c r="H191" s="448">
        <v>1000</v>
      </c>
      <c r="I191" s="415"/>
      <c r="J191" s="417"/>
      <c r="K191" s="406"/>
    </row>
    <row r="192" spans="1:11">
      <c r="A192" s="413"/>
      <c r="B192" s="418" t="s">
        <v>672</v>
      </c>
      <c r="C192" s="447"/>
      <c r="D192" s="415"/>
      <c r="E192" s="290"/>
      <c r="F192" s="290"/>
      <c r="G192" s="426"/>
      <c r="H192" s="448"/>
      <c r="I192" s="415"/>
      <c r="J192" s="417"/>
      <c r="K192" s="406"/>
    </row>
    <row r="193" spans="1:11" ht="37.5">
      <c r="A193" s="413"/>
      <c r="B193" s="418" t="s">
        <v>673</v>
      </c>
      <c r="C193" s="447"/>
      <c r="D193" s="415"/>
      <c r="E193" s="290"/>
      <c r="F193" s="290"/>
      <c r="G193" s="426"/>
      <c r="H193" s="448"/>
      <c r="I193" s="415"/>
      <c r="J193" s="417"/>
      <c r="K193" s="406"/>
    </row>
    <row r="194" spans="1:11" ht="37.5">
      <c r="A194" s="413"/>
      <c r="B194" s="418" t="s">
        <v>674</v>
      </c>
      <c r="C194" s="447">
        <v>1</v>
      </c>
      <c r="D194" s="415" t="s">
        <v>27</v>
      </c>
      <c r="E194" s="290"/>
      <c r="F194" s="290"/>
      <c r="G194" s="426"/>
      <c r="H194" s="448">
        <v>3000</v>
      </c>
      <c r="I194" s="415"/>
      <c r="J194" s="417"/>
      <c r="K194" s="406"/>
    </row>
    <row r="195" spans="1:11" ht="37.5">
      <c r="A195" s="413">
        <v>22</v>
      </c>
      <c r="B195" s="414" t="s">
        <v>179</v>
      </c>
      <c r="C195" s="447">
        <v>160</v>
      </c>
      <c r="D195" s="415" t="s">
        <v>176</v>
      </c>
      <c r="E195" s="290"/>
      <c r="F195" s="290"/>
      <c r="G195" s="409"/>
      <c r="H195" s="450">
        <v>222300</v>
      </c>
      <c r="I195" s="415"/>
      <c r="J195" s="417"/>
      <c r="K195" s="406"/>
    </row>
    <row r="196" spans="1:11" ht="37.5">
      <c r="A196" s="413"/>
      <c r="B196" s="414" t="s">
        <v>771</v>
      </c>
      <c r="C196" s="447">
        <v>160</v>
      </c>
      <c r="D196" s="415" t="s">
        <v>176</v>
      </c>
      <c r="E196" s="290"/>
      <c r="F196" s="290"/>
      <c r="G196" s="409"/>
      <c r="H196" s="425">
        <v>222300</v>
      </c>
      <c r="I196" s="415"/>
      <c r="J196" s="417"/>
      <c r="K196" s="406"/>
    </row>
    <row r="197" spans="1:11">
      <c r="A197" s="413"/>
      <c r="B197" s="418" t="s">
        <v>675</v>
      </c>
      <c r="C197" s="451"/>
      <c r="D197" s="415"/>
      <c r="E197" s="290"/>
      <c r="F197" s="290"/>
      <c r="G197" s="426"/>
      <c r="H197" s="442"/>
      <c r="I197" s="415"/>
      <c r="J197" s="417"/>
      <c r="K197" s="406"/>
    </row>
    <row r="198" spans="1:11" ht="37.5">
      <c r="A198" s="413"/>
      <c r="B198" s="418" t="s">
        <v>676</v>
      </c>
      <c r="C198" s="409"/>
      <c r="D198" s="415"/>
      <c r="E198" s="290"/>
      <c r="F198" s="290"/>
      <c r="G198" s="426"/>
      <c r="H198" s="442"/>
      <c r="I198" s="415"/>
      <c r="J198" s="417"/>
      <c r="K198" s="406"/>
    </row>
    <row r="199" spans="1:11" ht="37.5">
      <c r="A199" s="413"/>
      <c r="B199" s="418" t="s">
        <v>677</v>
      </c>
      <c r="C199" s="409">
        <v>8</v>
      </c>
      <c r="D199" s="415" t="s">
        <v>65</v>
      </c>
      <c r="E199" s="290"/>
      <c r="F199" s="290"/>
      <c r="G199" s="426" t="s">
        <v>722</v>
      </c>
      <c r="H199" s="442">
        <v>96000</v>
      </c>
      <c r="I199" s="415"/>
      <c r="J199" s="417"/>
      <c r="K199" s="406"/>
    </row>
    <row r="200" spans="1:11">
      <c r="A200" s="413"/>
      <c r="B200" s="418" t="s">
        <v>678</v>
      </c>
      <c r="C200" s="409"/>
      <c r="D200" s="415"/>
      <c r="E200" s="290"/>
      <c r="F200" s="290"/>
      <c r="G200" s="426"/>
      <c r="H200" s="442"/>
      <c r="I200" s="415"/>
      <c r="J200" s="417"/>
      <c r="K200" s="406"/>
    </row>
    <row r="201" spans="1:11">
      <c r="A201" s="413"/>
      <c r="B201" s="418" t="s">
        <v>679</v>
      </c>
      <c r="C201" s="409">
        <v>1</v>
      </c>
      <c r="D201" s="415" t="s">
        <v>27</v>
      </c>
      <c r="E201" s="290"/>
      <c r="F201" s="290"/>
      <c r="G201" s="426" t="s">
        <v>237</v>
      </c>
      <c r="H201" s="442">
        <v>20000</v>
      </c>
      <c r="I201" s="415"/>
      <c r="J201" s="417"/>
      <c r="K201" s="406"/>
    </row>
    <row r="202" spans="1:11">
      <c r="A202" s="413"/>
      <c r="B202" s="418" t="s">
        <v>680</v>
      </c>
      <c r="C202" s="409"/>
      <c r="D202" s="415"/>
      <c r="E202" s="290"/>
      <c r="F202" s="290"/>
      <c r="G202" s="426"/>
      <c r="H202" s="425"/>
      <c r="I202" s="415"/>
      <c r="J202" s="417"/>
      <c r="K202" s="406"/>
    </row>
    <row r="203" spans="1:11">
      <c r="A203" s="413"/>
      <c r="B203" s="418" t="s">
        <v>681</v>
      </c>
      <c r="C203" s="451">
        <v>16</v>
      </c>
      <c r="D203" s="415" t="s">
        <v>176</v>
      </c>
      <c r="E203" s="290"/>
      <c r="F203" s="290"/>
      <c r="G203" s="426" t="s">
        <v>725</v>
      </c>
      <c r="H203" s="442">
        <v>5600</v>
      </c>
      <c r="I203" s="415"/>
      <c r="J203" s="417"/>
      <c r="K203" s="406"/>
    </row>
    <row r="204" spans="1:11">
      <c r="A204" s="413"/>
      <c r="B204" s="418" t="s">
        <v>682</v>
      </c>
      <c r="C204" s="451">
        <v>80</v>
      </c>
      <c r="D204" s="415" t="s">
        <v>551</v>
      </c>
      <c r="E204" s="290"/>
      <c r="F204" s="290"/>
      <c r="G204" s="426"/>
      <c r="H204" s="442">
        <v>8000</v>
      </c>
      <c r="I204" s="415"/>
      <c r="J204" s="417"/>
      <c r="K204" s="406"/>
    </row>
    <row r="205" spans="1:11">
      <c r="A205" s="413"/>
      <c r="B205" s="418" t="s">
        <v>683</v>
      </c>
      <c r="C205" s="409"/>
      <c r="D205" s="415"/>
      <c r="E205" s="290"/>
      <c r="F205" s="290"/>
      <c r="G205" s="426"/>
      <c r="H205" s="442"/>
      <c r="I205" s="415"/>
      <c r="J205" s="417"/>
      <c r="K205" s="406"/>
    </row>
    <row r="206" spans="1:11">
      <c r="A206" s="413"/>
      <c r="B206" s="418" t="s">
        <v>679</v>
      </c>
      <c r="C206" s="409">
        <v>4</v>
      </c>
      <c r="D206" s="415" t="s">
        <v>87</v>
      </c>
      <c r="E206" s="290"/>
      <c r="F206" s="290"/>
      <c r="G206" s="426" t="s">
        <v>725</v>
      </c>
      <c r="H206" s="442">
        <v>5800</v>
      </c>
      <c r="I206" s="415"/>
      <c r="J206" s="417"/>
      <c r="K206" s="406"/>
    </row>
    <row r="207" spans="1:11">
      <c r="A207" s="413"/>
      <c r="B207" s="418" t="s">
        <v>684</v>
      </c>
      <c r="C207" s="409"/>
      <c r="D207" s="415"/>
      <c r="E207" s="290"/>
      <c r="F207" s="290"/>
      <c r="G207" s="426"/>
      <c r="H207" s="442"/>
      <c r="I207" s="415"/>
      <c r="J207" s="417"/>
      <c r="K207" s="406"/>
    </row>
    <row r="208" spans="1:11">
      <c r="A208" s="413"/>
      <c r="B208" s="418" t="s">
        <v>685</v>
      </c>
      <c r="C208" s="409"/>
      <c r="D208" s="415"/>
      <c r="E208" s="290"/>
      <c r="F208" s="290"/>
      <c r="G208" s="426"/>
      <c r="H208" s="442"/>
      <c r="I208" s="415"/>
      <c r="J208" s="417"/>
      <c r="K208" s="406"/>
    </row>
    <row r="209" spans="1:11" ht="37.5">
      <c r="A209" s="413"/>
      <c r="B209" s="418" t="s">
        <v>686</v>
      </c>
      <c r="C209" s="409"/>
      <c r="D209" s="415"/>
      <c r="E209" s="290"/>
      <c r="F209" s="290"/>
      <c r="G209" s="426"/>
      <c r="H209" s="442"/>
      <c r="I209" s="415"/>
      <c r="J209" s="417"/>
      <c r="K209" s="406"/>
    </row>
    <row r="210" spans="1:11" ht="37.5">
      <c r="A210" s="413"/>
      <c r="B210" s="418" t="s">
        <v>687</v>
      </c>
      <c r="C210" s="409">
        <v>1</v>
      </c>
      <c r="D210" s="415" t="s">
        <v>161</v>
      </c>
      <c r="E210" s="290"/>
      <c r="F210" s="290"/>
      <c r="G210" s="433" t="s">
        <v>721</v>
      </c>
      <c r="H210" s="442">
        <v>2000</v>
      </c>
      <c r="I210" s="415"/>
      <c r="J210" s="417"/>
      <c r="K210" s="406"/>
    </row>
    <row r="211" spans="1:11">
      <c r="A211" s="413"/>
      <c r="B211" s="418" t="s">
        <v>688</v>
      </c>
      <c r="C211" s="409">
        <v>1</v>
      </c>
      <c r="D211" s="415" t="s">
        <v>330</v>
      </c>
      <c r="E211" s="290"/>
      <c r="F211" s="290"/>
      <c r="G211" s="433" t="s">
        <v>721</v>
      </c>
      <c r="H211" s="442">
        <v>3500</v>
      </c>
      <c r="I211" s="415"/>
      <c r="J211" s="417"/>
      <c r="K211" s="406"/>
    </row>
    <row r="212" spans="1:11">
      <c r="A212" s="413"/>
      <c r="B212" s="418" t="s">
        <v>689</v>
      </c>
      <c r="C212" s="409"/>
      <c r="D212" s="415"/>
      <c r="E212" s="290"/>
      <c r="F212" s="290"/>
      <c r="G212" s="432" t="s">
        <v>727</v>
      </c>
      <c r="H212" s="442">
        <v>1000</v>
      </c>
      <c r="I212" s="415"/>
      <c r="J212" s="417"/>
      <c r="K212" s="406"/>
    </row>
    <row r="213" spans="1:11">
      <c r="A213" s="413"/>
      <c r="B213" s="418" t="s">
        <v>690</v>
      </c>
      <c r="C213" s="409"/>
      <c r="D213" s="415"/>
      <c r="E213" s="290"/>
      <c r="F213" s="290"/>
      <c r="G213" s="426"/>
      <c r="H213" s="442"/>
      <c r="I213" s="415"/>
      <c r="J213" s="417"/>
      <c r="K213" s="406"/>
    </row>
    <row r="214" spans="1:11" ht="37.5">
      <c r="A214" s="413"/>
      <c r="B214" s="418" t="s">
        <v>691</v>
      </c>
      <c r="C214" s="451">
        <v>26</v>
      </c>
      <c r="D214" s="415" t="s">
        <v>330</v>
      </c>
      <c r="E214" s="290"/>
      <c r="F214" s="290"/>
      <c r="G214" s="426" t="s">
        <v>237</v>
      </c>
      <c r="H214" s="442">
        <v>8000</v>
      </c>
      <c r="I214" s="415"/>
      <c r="J214" s="417"/>
      <c r="K214" s="406"/>
    </row>
    <row r="215" spans="1:11">
      <c r="A215" s="413"/>
      <c r="B215" s="418" t="s">
        <v>692</v>
      </c>
      <c r="C215" s="451">
        <v>26</v>
      </c>
      <c r="D215" s="415" t="s">
        <v>330</v>
      </c>
      <c r="E215" s="290"/>
      <c r="F215" s="290"/>
      <c r="G215" s="426" t="s">
        <v>237</v>
      </c>
      <c r="H215" s="442">
        <v>2400</v>
      </c>
      <c r="I215" s="415"/>
      <c r="J215" s="417"/>
      <c r="K215" s="406"/>
    </row>
    <row r="216" spans="1:11">
      <c r="A216" s="413"/>
      <c r="B216" s="418" t="s">
        <v>693</v>
      </c>
      <c r="C216" s="445"/>
      <c r="D216" s="415"/>
      <c r="E216" s="290"/>
      <c r="F216" s="290"/>
      <c r="G216" s="426"/>
      <c r="H216" s="442"/>
      <c r="I216" s="415"/>
      <c r="J216" s="417"/>
      <c r="K216" s="406"/>
    </row>
    <row r="217" spans="1:11" ht="37.5">
      <c r="A217" s="413"/>
      <c r="B217" s="418" t="s">
        <v>694</v>
      </c>
      <c r="C217" s="451"/>
      <c r="D217" s="415"/>
      <c r="E217" s="290"/>
      <c r="F217" s="290"/>
      <c r="G217" s="426"/>
      <c r="H217" s="442"/>
      <c r="I217" s="415"/>
      <c r="J217" s="417"/>
      <c r="K217" s="406"/>
    </row>
    <row r="218" spans="1:11" ht="37.5">
      <c r="A218" s="413"/>
      <c r="B218" s="418" t="s">
        <v>695</v>
      </c>
      <c r="C218" s="451">
        <v>8</v>
      </c>
      <c r="D218" s="415" t="s">
        <v>330</v>
      </c>
      <c r="E218" s="290"/>
      <c r="F218" s="290"/>
      <c r="G218" s="426" t="s">
        <v>237</v>
      </c>
      <c r="H218" s="442">
        <v>28000</v>
      </c>
      <c r="I218" s="415"/>
      <c r="J218" s="417"/>
      <c r="K218" s="406"/>
    </row>
    <row r="219" spans="1:11">
      <c r="A219" s="413"/>
      <c r="B219" s="418" t="s">
        <v>696</v>
      </c>
      <c r="C219" s="425">
        <v>1</v>
      </c>
      <c r="D219" s="415" t="s">
        <v>697</v>
      </c>
      <c r="E219" s="290"/>
      <c r="F219" s="290"/>
      <c r="G219" s="433"/>
      <c r="H219" s="442">
        <v>2000</v>
      </c>
      <c r="I219" s="415"/>
      <c r="J219" s="417"/>
      <c r="K219" s="406"/>
    </row>
    <row r="220" spans="1:11" ht="37.5">
      <c r="A220" s="413"/>
      <c r="B220" s="418" t="s">
        <v>698</v>
      </c>
      <c r="C220" s="451"/>
      <c r="D220" s="415"/>
      <c r="E220" s="290"/>
      <c r="F220" s="290"/>
      <c r="G220" s="426"/>
      <c r="H220" s="442"/>
      <c r="I220" s="415"/>
      <c r="J220" s="417"/>
      <c r="K220" s="406"/>
    </row>
    <row r="221" spans="1:11" ht="37.5">
      <c r="A221" s="413"/>
      <c r="B221" s="418" t="s">
        <v>699</v>
      </c>
      <c r="C221" s="451">
        <v>160</v>
      </c>
      <c r="D221" s="415" t="s">
        <v>176</v>
      </c>
      <c r="E221" s="290"/>
      <c r="F221" s="290"/>
      <c r="G221" s="426" t="s">
        <v>237</v>
      </c>
      <c r="H221" s="442">
        <v>32000</v>
      </c>
      <c r="I221" s="415"/>
      <c r="J221" s="417"/>
      <c r="K221" s="406"/>
    </row>
    <row r="222" spans="1:11">
      <c r="A222" s="413"/>
      <c r="B222" s="418" t="s">
        <v>700</v>
      </c>
      <c r="C222" s="452"/>
      <c r="D222" s="415"/>
      <c r="E222" s="290"/>
      <c r="F222" s="290"/>
      <c r="G222" s="426"/>
      <c r="H222" s="442"/>
      <c r="I222" s="415"/>
      <c r="J222" s="417"/>
      <c r="K222" s="406"/>
    </row>
    <row r="223" spans="1:11">
      <c r="A223" s="413"/>
      <c r="B223" s="418" t="s">
        <v>701</v>
      </c>
      <c r="C223" s="451">
        <v>1</v>
      </c>
      <c r="D223" s="415" t="s">
        <v>27</v>
      </c>
      <c r="E223" s="290"/>
      <c r="F223" s="290"/>
      <c r="G223" s="433" t="s">
        <v>27</v>
      </c>
      <c r="H223" s="442">
        <v>8000</v>
      </c>
      <c r="I223" s="415"/>
      <c r="J223" s="417"/>
      <c r="K223" s="406"/>
    </row>
    <row r="224" spans="1:11">
      <c r="A224" s="413">
        <v>23</v>
      </c>
      <c r="B224" s="414" t="s">
        <v>772</v>
      </c>
      <c r="C224" s="452">
        <v>110</v>
      </c>
      <c r="D224" s="415" t="s">
        <v>176</v>
      </c>
      <c r="E224" s="290"/>
      <c r="F224" s="290"/>
      <c r="G224" s="409"/>
      <c r="H224" s="443">
        <v>80000</v>
      </c>
      <c r="I224" s="415"/>
      <c r="J224" s="417"/>
      <c r="K224" s="406"/>
    </row>
    <row r="225" spans="1:11" ht="37.5">
      <c r="A225" s="413"/>
      <c r="B225" s="414" t="s">
        <v>773</v>
      </c>
      <c r="C225" s="452">
        <v>110</v>
      </c>
      <c r="D225" s="415" t="s">
        <v>176</v>
      </c>
      <c r="E225" s="290"/>
      <c r="F225" s="290"/>
      <c r="G225" s="409"/>
      <c r="H225" s="442">
        <v>80000</v>
      </c>
      <c r="I225" s="415"/>
      <c r="J225" s="417"/>
      <c r="K225" s="406"/>
    </row>
    <row r="226" spans="1:11" ht="37.5">
      <c r="A226" s="413"/>
      <c r="B226" s="418" t="s">
        <v>702</v>
      </c>
      <c r="C226" s="452"/>
      <c r="D226" s="415"/>
      <c r="E226" s="290"/>
      <c r="F226" s="290"/>
      <c r="G226" s="426"/>
      <c r="H226" s="442"/>
      <c r="I226" s="415"/>
      <c r="J226" s="417"/>
      <c r="K226" s="406"/>
    </row>
    <row r="227" spans="1:11">
      <c r="A227" s="413"/>
      <c r="B227" s="418" t="s">
        <v>745</v>
      </c>
      <c r="C227" s="452"/>
      <c r="D227" s="415"/>
      <c r="E227" s="290"/>
      <c r="F227" s="290"/>
      <c r="G227" s="426"/>
      <c r="H227" s="442"/>
      <c r="I227" s="415"/>
      <c r="J227" s="417"/>
      <c r="K227" s="406"/>
    </row>
    <row r="228" spans="1:11" ht="37.5">
      <c r="A228" s="413"/>
      <c r="B228" s="418" t="s">
        <v>703</v>
      </c>
      <c r="C228" s="452"/>
      <c r="D228" s="415"/>
      <c r="E228" s="290"/>
      <c r="F228" s="290"/>
      <c r="G228" s="426"/>
      <c r="H228" s="442"/>
      <c r="I228" s="415"/>
      <c r="J228" s="417"/>
      <c r="K228" s="406"/>
    </row>
    <row r="229" spans="1:11" ht="37.5">
      <c r="A229" s="413"/>
      <c r="B229" s="418" t="s">
        <v>704</v>
      </c>
      <c r="C229" s="452">
        <v>30</v>
      </c>
      <c r="D229" s="415" t="s">
        <v>176</v>
      </c>
      <c r="E229" s="290"/>
      <c r="F229" s="290"/>
      <c r="G229" s="409" t="s">
        <v>725</v>
      </c>
      <c r="H229" s="442">
        <v>45000</v>
      </c>
      <c r="I229" s="415"/>
      <c r="J229" s="417"/>
      <c r="K229" s="406"/>
    </row>
    <row r="230" spans="1:11">
      <c r="A230" s="413"/>
      <c r="B230" s="418" t="s">
        <v>705</v>
      </c>
      <c r="C230" s="409">
        <v>6</v>
      </c>
      <c r="D230" s="415" t="s">
        <v>87</v>
      </c>
      <c r="E230" s="290"/>
      <c r="F230" s="290"/>
      <c r="G230" s="409" t="s">
        <v>725</v>
      </c>
      <c r="H230" s="442">
        <v>3000</v>
      </c>
      <c r="I230" s="415"/>
      <c r="J230" s="417"/>
      <c r="K230" s="406"/>
    </row>
    <row r="231" spans="1:11" ht="28.15" customHeight="1">
      <c r="A231" s="413"/>
      <c r="B231" s="418" t="s">
        <v>706</v>
      </c>
      <c r="C231" s="452"/>
      <c r="D231" s="415"/>
      <c r="E231" s="290"/>
      <c r="F231" s="290"/>
      <c r="G231" s="409"/>
      <c r="H231" s="442"/>
      <c r="I231" s="415"/>
      <c r="J231" s="417"/>
      <c r="K231" s="406"/>
    </row>
    <row r="232" spans="1:11" ht="37.5">
      <c r="A232" s="413"/>
      <c r="B232" s="418" t="s">
        <v>746</v>
      </c>
      <c r="C232" s="428"/>
      <c r="D232" s="415"/>
      <c r="E232" s="290"/>
      <c r="F232" s="290"/>
      <c r="G232" s="409"/>
      <c r="H232" s="428"/>
      <c r="I232" s="415"/>
      <c r="J232" s="417"/>
      <c r="K232" s="406"/>
    </row>
    <row r="233" spans="1:11" ht="37.5">
      <c r="A233" s="413"/>
      <c r="B233" s="418" t="s">
        <v>707</v>
      </c>
      <c r="C233" s="452">
        <v>80</v>
      </c>
      <c r="D233" s="415" t="s">
        <v>176</v>
      </c>
      <c r="E233" s="290"/>
      <c r="F233" s="290"/>
      <c r="G233" s="409" t="s">
        <v>237</v>
      </c>
      <c r="H233" s="442">
        <v>32000</v>
      </c>
      <c r="I233" s="415"/>
      <c r="J233" s="417"/>
      <c r="K233" s="406"/>
    </row>
    <row r="234" spans="1:11">
      <c r="A234" s="52"/>
      <c r="B234" s="49"/>
      <c r="C234" s="47"/>
      <c r="D234" s="48"/>
      <c r="E234" s="51"/>
      <c r="F234" s="51"/>
      <c r="G234" s="51"/>
      <c r="H234" s="50"/>
      <c r="I234" s="48"/>
      <c r="J234" s="53"/>
      <c r="K234" s="51"/>
    </row>
  </sheetData>
  <mergeCells count="18">
    <mergeCell ref="A22:B22"/>
    <mergeCell ref="A23:B23"/>
    <mergeCell ref="K4:K7"/>
    <mergeCell ref="C5:C7"/>
    <mergeCell ref="D5:D7"/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A8B37-9A3E-496A-8CD8-E0911DED3FBB}">
  <dimension ref="A1:K26"/>
  <sheetViews>
    <sheetView workbookViewId="0">
      <selection sqref="A1:K24"/>
    </sheetView>
  </sheetViews>
  <sheetFormatPr defaultRowHeight="15"/>
  <cols>
    <col min="2" max="2" width="59" bestFit="1" customWidth="1"/>
    <col min="8" max="8" width="15.85546875" customWidth="1"/>
    <col min="9" max="9" width="14" customWidth="1"/>
    <col min="10" max="10" width="13.42578125" customWidth="1"/>
    <col min="11" max="11" width="18.5703125" customWidth="1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39" t="s">
        <v>774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1" ht="18.75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</row>
    <row r="4" spans="1:11" ht="18.75">
      <c r="A4" s="242" t="s">
        <v>54</v>
      </c>
      <c r="B4" s="242" t="s">
        <v>55</v>
      </c>
      <c r="C4" s="242" t="s">
        <v>56</v>
      </c>
      <c r="D4" s="242"/>
      <c r="E4" s="242" t="s">
        <v>57</v>
      </c>
      <c r="F4" s="242"/>
      <c r="G4" s="242"/>
      <c r="H4" s="399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2" t="s">
        <v>61</v>
      </c>
      <c r="D5" s="242" t="s">
        <v>62</v>
      </c>
      <c r="E5" s="242" t="s">
        <v>63</v>
      </c>
      <c r="F5" s="242" t="s">
        <v>64</v>
      </c>
      <c r="G5" s="242" t="s">
        <v>65</v>
      </c>
      <c r="H5" s="399"/>
      <c r="I5" s="242"/>
      <c r="J5" s="242"/>
      <c r="K5" s="245"/>
    </row>
    <row r="6" spans="1:11" ht="18.75">
      <c r="A6" s="242"/>
      <c r="B6" s="242"/>
      <c r="C6" s="242"/>
      <c r="D6" s="242"/>
      <c r="E6" s="242"/>
      <c r="F6" s="242"/>
      <c r="G6" s="242"/>
      <c r="H6" s="251" t="s">
        <v>68</v>
      </c>
      <c r="I6" s="242"/>
      <c r="J6" s="242"/>
      <c r="K6" s="245"/>
    </row>
    <row r="7" spans="1:11" ht="18.75">
      <c r="A7" s="242"/>
      <c r="B7" s="242"/>
      <c r="C7" s="248"/>
      <c r="D7" s="248"/>
      <c r="E7" s="248"/>
      <c r="F7" s="248"/>
      <c r="G7" s="248"/>
      <c r="H7" s="400" t="s">
        <v>70</v>
      </c>
      <c r="I7" s="401" t="s">
        <v>71</v>
      </c>
      <c r="J7" s="401" t="s">
        <v>69</v>
      </c>
      <c r="K7" s="245"/>
    </row>
    <row r="8" spans="1:11" ht="18.75">
      <c r="A8" s="402"/>
      <c r="B8" s="251" t="s">
        <v>72</v>
      </c>
      <c r="C8" s="253"/>
      <c r="D8" s="253"/>
      <c r="E8" s="253"/>
      <c r="F8" s="253"/>
      <c r="G8" s="253"/>
      <c r="H8" s="403">
        <f>H11+H12+H13+H16+H18+H21+H22+H23+H24+H26</f>
        <v>90000</v>
      </c>
      <c r="I8" s="253"/>
      <c r="J8" s="253"/>
      <c r="K8" s="253"/>
    </row>
    <row r="9" spans="1:11" ht="18.75">
      <c r="A9" s="453" t="s">
        <v>775</v>
      </c>
      <c r="B9" s="454" t="s">
        <v>217</v>
      </c>
      <c r="C9" s="282"/>
      <c r="D9" s="453"/>
      <c r="E9" s="455"/>
      <c r="F9" s="455"/>
      <c r="G9" s="455"/>
      <c r="H9" s="456"/>
      <c r="I9" s="453"/>
      <c r="J9" s="453"/>
      <c r="K9" s="455"/>
    </row>
    <row r="10" spans="1:11" ht="18.75">
      <c r="A10" s="453"/>
      <c r="B10" s="454" t="s">
        <v>760</v>
      </c>
      <c r="C10" s="282"/>
      <c r="D10" s="453"/>
      <c r="E10" s="455"/>
      <c r="F10" s="455"/>
      <c r="G10" s="455"/>
      <c r="H10" s="456"/>
      <c r="I10" s="453"/>
      <c r="J10" s="453"/>
      <c r="K10" s="455"/>
    </row>
    <row r="11" spans="1:11" ht="18.75">
      <c r="A11" s="453"/>
      <c r="B11" s="457" t="s">
        <v>776</v>
      </c>
      <c r="C11" s="282"/>
      <c r="D11" s="453"/>
      <c r="E11" s="455"/>
      <c r="F11" s="455"/>
      <c r="G11" s="455"/>
      <c r="H11" s="458">
        <v>10000</v>
      </c>
      <c r="I11" s="453" t="s">
        <v>28</v>
      </c>
      <c r="J11" s="453" t="s">
        <v>794</v>
      </c>
      <c r="K11" s="455"/>
    </row>
    <row r="12" spans="1:11" ht="18.75">
      <c r="A12" s="453"/>
      <c r="B12" s="457" t="s">
        <v>777</v>
      </c>
      <c r="C12" s="282"/>
      <c r="D12" s="453"/>
      <c r="E12" s="455"/>
      <c r="F12" s="455"/>
      <c r="G12" s="455"/>
      <c r="H12" s="458">
        <v>7000</v>
      </c>
      <c r="I12" s="453" t="s">
        <v>28</v>
      </c>
      <c r="J12" s="453" t="s">
        <v>794</v>
      </c>
      <c r="K12" s="455"/>
    </row>
    <row r="13" spans="1:11" ht="18.75">
      <c r="A13" s="453"/>
      <c r="B13" s="459" t="s">
        <v>778</v>
      </c>
      <c r="C13" s="282"/>
      <c r="D13" s="453"/>
      <c r="E13" s="455"/>
      <c r="F13" s="455"/>
      <c r="G13" s="455"/>
      <c r="H13" s="458">
        <v>2000</v>
      </c>
      <c r="I13" s="453" t="s">
        <v>28</v>
      </c>
      <c r="J13" s="453" t="s">
        <v>794</v>
      </c>
      <c r="K13" s="455"/>
    </row>
    <row r="14" spans="1:11" ht="18.75">
      <c r="A14" s="453" t="s">
        <v>779</v>
      </c>
      <c r="B14" s="454" t="s">
        <v>191</v>
      </c>
      <c r="C14" s="282"/>
      <c r="D14" s="453"/>
      <c r="E14" s="455"/>
      <c r="F14" s="455"/>
      <c r="G14" s="455"/>
      <c r="H14" s="458"/>
      <c r="I14" s="453"/>
      <c r="J14" s="453"/>
      <c r="K14" s="455"/>
    </row>
    <row r="15" spans="1:11" ht="18.75">
      <c r="A15" s="453"/>
      <c r="B15" s="459" t="s">
        <v>780</v>
      </c>
      <c r="C15" s="282"/>
      <c r="D15" s="453"/>
      <c r="E15" s="455"/>
      <c r="F15" s="455"/>
      <c r="G15" s="455"/>
      <c r="H15" s="460"/>
      <c r="I15" s="453"/>
      <c r="J15" s="453"/>
      <c r="K15" s="455"/>
    </row>
    <row r="16" spans="1:11" ht="18.75">
      <c r="A16" s="453"/>
      <c r="B16" s="457" t="s">
        <v>781</v>
      </c>
      <c r="C16" s="282" t="s">
        <v>782</v>
      </c>
      <c r="D16" s="453" t="s">
        <v>113</v>
      </c>
      <c r="E16" s="455"/>
      <c r="F16" s="455"/>
      <c r="G16" s="455"/>
      <c r="H16" s="458">
        <v>45000</v>
      </c>
      <c r="I16" s="453" t="s">
        <v>28</v>
      </c>
      <c r="J16" s="453" t="s">
        <v>794</v>
      </c>
      <c r="K16" s="455"/>
    </row>
    <row r="17" spans="1:11" ht="18.75">
      <c r="A17" s="453"/>
      <c r="B17" s="459" t="s">
        <v>783</v>
      </c>
      <c r="C17" s="282" t="s">
        <v>775</v>
      </c>
      <c r="D17" s="453" t="s">
        <v>784</v>
      </c>
      <c r="E17" s="455"/>
      <c r="F17" s="455"/>
      <c r="G17" s="455"/>
      <c r="H17" s="458">
        <v>0</v>
      </c>
      <c r="I17" s="453" t="s">
        <v>28</v>
      </c>
      <c r="J17" s="453" t="s">
        <v>794</v>
      </c>
      <c r="K17" s="455"/>
    </row>
    <row r="18" spans="1:11" ht="18.75">
      <c r="A18" s="453"/>
      <c r="B18" s="459" t="s">
        <v>785</v>
      </c>
      <c r="C18" s="282" t="s">
        <v>549</v>
      </c>
      <c r="D18" s="453" t="s">
        <v>176</v>
      </c>
      <c r="E18" s="455"/>
      <c r="F18" s="455"/>
      <c r="G18" s="455"/>
      <c r="H18" s="458">
        <v>6000</v>
      </c>
      <c r="I18" s="453" t="s">
        <v>28</v>
      </c>
      <c r="J18" s="453" t="s">
        <v>794</v>
      </c>
      <c r="K18" s="455"/>
    </row>
    <row r="19" spans="1:11" ht="18.75">
      <c r="A19" s="453"/>
      <c r="B19" s="459" t="s">
        <v>786</v>
      </c>
      <c r="C19" s="282" t="s">
        <v>775</v>
      </c>
      <c r="D19" s="453" t="s">
        <v>323</v>
      </c>
      <c r="E19" s="455"/>
      <c r="F19" s="455"/>
      <c r="G19" s="455"/>
      <c r="H19" s="458">
        <v>0</v>
      </c>
      <c r="I19" s="453" t="s">
        <v>28</v>
      </c>
      <c r="J19" s="453" t="s">
        <v>794</v>
      </c>
      <c r="K19" s="455"/>
    </row>
    <row r="20" spans="1:11" ht="18.75">
      <c r="A20" s="461"/>
      <c r="B20" s="454" t="s">
        <v>787</v>
      </c>
      <c r="C20" s="282"/>
      <c r="D20" s="453"/>
      <c r="E20" s="455"/>
      <c r="F20" s="455"/>
      <c r="G20" s="455"/>
      <c r="H20" s="456"/>
      <c r="I20" s="453"/>
      <c r="J20" s="453"/>
      <c r="K20" s="455"/>
    </row>
    <row r="21" spans="1:11" ht="18.75">
      <c r="A21" s="461"/>
      <c r="B21" s="457" t="s">
        <v>788</v>
      </c>
      <c r="C21" s="282" t="s">
        <v>775</v>
      </c>
      <c r="D21" s="453" t="s">
        <v>87</v>
      </c>
      <c r="E21" s="455"/>
      <c r="F21" s="455"/>
      <c r="G21" s="455"/>
      <c r="H21" s="458">
        <v>5000</v>
      </c>
      <c r="I21" s="453" t="s">
        <v>164</v>
      </c>
      <c r="J21" s="453" t="s">
        <v>795</v>
      </c>
      <c r="K21" s="455"/>
    </row>
    <row r="22" spans="1:11" ht="18.75">
      <c r="A22" s="461"/>
      <c r="B22" s="457" t="s">
        <v>789</v>
      </c>
      <c r="C22" s="282" t="s">
        <v>775</v>
      </c>
      <c r="D22" s="453" t="s">
        <v>87</v>
      </c>
      <c r="E22" s="455"/>
      <c r="F22" s="455"/>
      <c r="G22" s="455"/>
      <c r="H22" s="458">
        <v>5000</v>
      </c>
      <c r="I22" s="453" t="s">
        <v>164</v>
      </c>
      <c r="J22" s="453" t="s">
        <v>795</v>
      </c>
      <c r="K22" s="455"/>
    </row>
    <row r="23" spans="1:11" ht="18.75">
      <c r="A23" s="461"/>
      <c r="B23" s="457" t="s">
        <v>790</v>
      </c>
      <c r="C23" s="282" t="s">
        <v>775</v>
      </c>
      <c r="D23" s="453" t="s">
        <v>87</v>
      </c>
      <c r="E23" s="455"/>
      <c r="F23" s="455"/>
      <c r="G23" s="455"/>
      <c r="H23" s="458">
        <v>0</v>
      </c>
      <c r="I23" s="453" t="s">
        <v>164</v>
      </c>
      <c r="J23" s="453" t="s">
        <v>795</v>
      </c>
      <c r="K23" s="455"/>
    </row>
    <row r="24" spans="1:11" ht="18.75">
      <c r="A24" s="461"/>
      <c r="B24" s="457" t="s">
        <v>791</v>
      </c>
      <c r="C24" s="282" t="s">
        <v>775</v>
      </c>
      <c r="D24" s="453" t="s">
        <v>87</v>
      </c>
      <c r="E24" s="455"/>
      <c r="F24" s="455"/>
      <c r="G24" s="455"/>
      <c r="H24" s="458">
        <v>0</v>
      </c>
      <c r="I24" s="453" t="s">
        <v>164</v>
      </c>
      <c r="J24" s="453" t="s">
        <v>795</v>
      </c>
      <c r="K24" s="455"/>
    </row>
    <row r="25" spans="1:11" ht="21">
      <c r="A25" s="58"/>
      <c r="B25" s="59"/>
      <c r="C25" s="43"/>
      <c r="D25" s="56"/>
      <c r="E25" s="37"/>
      <c r="F25" s="37"/>
      <c r="G25" s="37"/>
      <c r="H25" s="60"/>
      <c r="I25" s="56"/>
      <c r="J25" s="56"/>
      <c r="K25" s="37"/>
    </row>
    <row r="26" spans="1:11" ht="21">
      <c r="A26" s="58" t="s">
        <v>792</v>
      </c>
      <c r="B26" s="57" t="s">
        <v>793</v>
      </c>
      <c r="C26" s="43" t="s">
        <v>775</v>
      </c>
      <c r="D26" s="56" t="s">
        <v>182</v>
      </c>
      <c r="E26" s="37"/>
      <c r="F26" s="37"/>
      <c r="G26" s="37"/>
      <c r="H26" s="60">
        <v>10000</v>
      </c>
      <c r="I26" s="56" t="s">
        <v>164</v>
      </c>
      <c r="J26" s="56" t="s">
        <v>795</v>
      </c>
      <c r="K26" s="37"/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E4DB7-1E88-4044-AC2F-7C48CAC299DA}">
  <dimension ref="A1:K27"/>
  <sheetViews>
    <sheetView workbookViewId="0">
      <selection activeCell="E5" sqref="A1:K27"/>
    </sheetView>
  </sheetViews>
  <sheetFormatPr defaultColWidth="8.85546875" defaultRowHeight="21"/>
  <cols>
    <col min="1" max="1" width="8.85546875" style="35"/>
    <col min="2" max="2" width="39.140625" style="42" customWidth="1"/>
    <col min="3" max="4" width="8.85546875" style="35"/>
    <col min="5" max="5" width="9.42578125" style="35" bestFit="1" customWidth="1"/>
    <col min="6" max="7" width="8.85546875" style="35"/>
    <col min="8" max="8" width="12.28515625" style="35" bestFit="1" customWidth="1"/>
    <col min="9" max="9" width="14.28515625" style="35" customWidth="1"/>
    <col min="10" max="10" width="15.5703125" style="35" customWidth="1"/>
    <col min="11" max="11" width="17.85546875" style="35" customWidth="1"/>
    <col min="12" max="16384" width="8.85546875" style="35"/>
  </cols>
  <sheetData>
    <row r="1" spans="1:11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>
      <c r="A2" s="239" t="s">
        <v>45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</row>
    <row r="4" spans="1:11">
      <c r="A4" s="242" t="s">
        <v>54</v>
      </c>
      <c r="B4" s="242" t="s">
        <v>55</v>
      </c>
      <c r="C4" s="242" t="s">
        <v>56</v>
      </c>
      <c r="D4" s="242"/>
      <c r="E4" s="242" t="s">
        <v>57</v>
      </c>
      <c r="F4" s="242"/>
      <c r="G4" s="242"/>
      <c r="H4" s="399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2" t="s">
        <v>61</v>
      </c>
      <c r="D5" s="242" t="s">
        <v>62</v>
      </c>
      <c r="E5" s="242" t="s">
        <v>63</v>
      </c>
      <c r="F5" s="242" t="s">
        <v>64</v>
      </c>
      <c r="G5" s="242" t="s">
        <v>65</v>
      </c>
      <c r="H5" s="399"/>
      <c r="I5" s="242"/>
      <c r="J5" s="242"/>
      <c r="K5" s="245"/>
    </row>
    <row r="6" spans="1:11">
      <c r="A6" s="242"/>
      <c r="B6" s="242"/>
      <c r="C6" s="242"/>
      <c r="D6" s="242"/>
      <c r="E6" s="242"/>
      <c r="F6" s="242"/>
      <c r="G6" s="242"/>
      <c r="H6" s="251" t="s">
        <v>68</v>
      </c>
      <c r="I6" s="242"/>
      <c r="J6" s="242"/>
      <c r="K6" s="245"/>
    </row>
    <row r="7" spans="1:11">
      <c r="A7" s="242"/>
      <c r="B7" s="242"/>
      <c r="C7" s="248"/>
      <c r="D7" s="248"/>
      <c r="E7" s="248"/>
      <c r="F7" s="248"/>
      <c r="G7" s="248"/>
      <c r="H7" s="400" t="s">
        <v>70</v>
      </c>
      <c r="I7" s="401" t="s">
        <v>71</v>
      </c>
      <c r="J7" s="401" t="s">
        <v>69</v>
      </c>
      <c r="K7" s="245"/>
    </row>
    <row r="8" spans="1:11">
      <c r="A8" s="402"/>
      <c r="B8" s="251" t="s">
        <v>72</v>
      </c>
      <c r="C8" s="253"/>
      <c r="D8" s="253"/>
      <c r="E8" s="253"/>
      <c r="F8" s="253"/>
      <c r="G8" s="253"/>
      <c r="H8" s="403">
        <f>H10+H14+H21+H25</f>
        <v>298700</v>
      </c>
      <c r="I8" s="253"/>
      <c r="J8" s="253"/>
      <c r="K8" s="253"/>
    </row>
    <row r="9" spans="1:11">
      <c r="A9" s="406"/>
      <c r="B9" s="462" t="s">
        <v>264</v>
      </c>
      <c r="C9" s="252"/>
      <c r="D9" s="252"/>
      <c r="E9" s="252"/>
      <c r="F9" s="252"/>
      <c r="G9" s="252"/>
      <c r="H9" s="252"/>
      <c r="I9" s="252"/>
      <c r="J9" s="252"/>
      <c r="K9" s="252"/>
    </row>
    <row r="10" spans="1:11">
      <c r="A10" s="463">
        <v>1</v>
      </c>
      <c r="B10" s="464" t="s">
        <v>751</v>
      </c>
      <c r="C10" s="465"/>
      <c r="D10" s="465"/>
      <c r="E10" s="252"/>
      <c r="F10" s="252"/>
      <c r="G10" s="252"/>
      <c r="H10" s="466">
        <f>H11+H12+H13</f>
        <v>17550</v>
      </c>
      <c r="I10" s="465"/>
      <c r="J10" s="465"/>
      <c r="K10" s="252"/>
    </row>
    <row r="11" spans="1:11">
      <c r="A11" s="465"/>
      <c r="B11" s="467" t="s">
        <v>796</v>
      </c>
      <c r="C11" s="465">
        <v>8</v>
      </c>
      <c r="D11" s="465" t="s">
        <v>87</v>
      </c>
      <c r="E11" s="252"/>
      <c r="F11" s="252"/>
      <c r="G11" s="252"/>
      <c r="H11" s="468">
        <v>2600</v>
      </c>
      <c r="I11" s="465" t="s">
        <v>28</v>
      </c>
      <c r="J11" s="465" t="s">
        <v>797</v>
      </c>
      <c r="K11" s="252"/>
    </row>
    <row r="12" spans="1:11">
      <c r="A12" s="465"/>
      <c r="B12" s="467" t="s">
        <v>798</v>
      </c>
      <c r="C12" s="465">
        <v>1</v>
      </c>
      <c r="D12" s="465" t="s">
        <v>87</v>
      </c>
      <c r="E12" s="252"/>
      <c r="F12" s="252"/>
      <c r="G12" s="252"/>
      <c r="H12" s="468">
        <v>8250</v>
      </c>
      <c r="I12" s="465" t="s">
        <v>28</v>
      </c>
      <c r="J12" s="465" t="s">
        <v>797</v>
      </c>
      <c r="K12" s="252"/>
    </row>
    <row r="13" spans="1:11">
      <c r="A13" s="465"/>
      <c r="B13" s="467" t="s">
        <v>799</v>
      </c>
      <c r="C13" s="465">
        <v>1</v>
      </c>
      <c r="D13" s="465" t="s">
        <v>87</v>
      </c>
      <c r="E13" s="252"/>
      <c r="F13" s="252"/>
      <c r="G13" s="252"/>
      <c r="H13" s="468">
        <v>6700</v>
      </c>
      <c r="I13" s="465" t="s">
        <v>28</v>
      </c>
      <c r="J13" s="465" t="s">
        <v>797</v>
      </c>
      <c r="K13" s="252"/>
    </row>
    <row r="14" spans="1:11" ht="37.5">
      <c r="A14" s="469">
        <v>2</v>
      </c>
      <c r="B14" s="464" t="s">
        <v>800</v>
      </c>
      <c r="C14" s="465"/>
      <c r="D14" s="465"/>
      <c r="E14" s="252"/>
      <c r="F14" s="252"/>
      <c r="G14" s="252"/>
      <c r="H14" s="466">
        <f>H15+H16+H17+H18</f>
        <v>169150</v>
      </c>
      <c r="I14" s="465"/>
      <c r="J14" s="465"/>
      <c r="K14" s="252"/>
    </row>
    <row r="15" spans="1:11" ht="37.5">
      <c r="A15" s="465"/>
      <c r="B15" s="467" t="s">
        <v>801</v>
      </c>
      <c r="C15" s="465">
        <v>3</v>
      </c>
      <c r="D15" s="465" t="s">
        <v>161</v>
      </c>
      <c r="E15" s="252"/>
      <c r="F15" s="252"/>
      <c r="G15" s="252"/>
      <c r="H15" s="468">
        <v>145300</v>
      </c>
      <c r="I15" s="465" t="s">
        <v>28</v>
      </c>
      <c r="J15" s="465" t="s">
        <v>797</v>
      </c>
      <c r="K15" s="252"/>
    </row>
    <row r="16" spans="1:11" ht="37.5">
      <c r="A16" s="465"/>
      <c r="B16" s="467" t="s">
        <v>802</v>
      </c>
      <c r="C16" s="465">
        <v>1</v>
      </c>
      <c r="D16" s="465" t="s">
        <v>161</v>
      </c>
      <c r="E16" s="252"/>
      <c r="F16" s="252"/>
      <c r="G16" s="252"/>
      <c r="H16" s="468">
        <v>9500</v>
      </c>
      <c r="I16" s="465" t="s">
        <v>28</v>
      </c>
      <c r="J16" s="465" t="s">
        <v>797</v>
      </c>
      <c r="K16" s="252"/>
    </row>
    <row r="17" spans="1:11" ht="47.45" customHeight="1">
      <c r="A17" s="465"/>
      <c r="B17" s="467" t="s">
        <v>803</v>
      </c>
      <c r="C17" s="465">
        <v>2</v>
      </c>
      <c r="D17" s="465" t="s">
        <v>161</v>
      </c>
      <c r="E17" s="252"/>
      <c r="F17" s="252"/>
      <c r="G17" s="252"/>
      <c r="H17" s="468">
        <v>9800</v>
      </c>
      <c r="I17" s="465" t="s">
        <v>28</v>
      </c>
      <c r="J17" s="465" t="s">
        <v>797</v>
      </c>
      <c r="K17" s="252"/>
    </row>
    <row r="18" spans="1:11" ht="37.5">
      <c r="A18" s="465"/>
      <c r="B18" s="467" t="s">
        <v>804</v>
      </c>
      <c r="C18" s="465">
        <v>2</v>
      </c>
      <c r="D18" s="465" t="s">
        <v>87</v>
      </c>
      <c r="E18" s="252"/>
      <c r="F18" s="252"/>
      <c r="G18" s="252"/>
      <c r="H18" s="468">
        <v>4550</v>
      </c>
      <c r="I18" s="465" t="s">
        <v>28</v>
      </c>
      <c r="J18" s="465" t="s">
        <v>797</v>
      </c>
      <c r="K18" s="252"/>
    </row>
    <row r="19" spans="1:11" ht="37.5">
      <c r="A19" s="465"/>
      <c r="B19" s="467" t="s">
        <v>82</v>
      </c>
      <c r="C19" s="465"/>
      <c r="D19" s="465"/>
      <c r="E19" s="252"/>
      <c r="F19" s="252"/>
      <c r="G19" s="252"/>
      <c r="H19" s="465"/>
      <c r="I19" s="465"/>
      <c r="J19" s="465"/>
      <c r="K19" s="252"/>
    </row>
    <row r="20" spans="1:11" ht="37.5">
      <c r="A20" s="406"/>
      <c r="B20" s="470" t="s">
        <v>805</v>
      </c>
      <c r="C20" s="252"/>
      <c r="D20" s="252"/>
      <c r="E20" s="252"/>
      <c r="F20" s="252"/>
      <c r="G20" s="252"/>
      <c r="H20" s="252"/>
      <c r="I20" s="252"/>
      <c r="J20" s="252"/>
      <c r="K20" s="252"/>
    </row>
    <row r="21" spans="1:11" ht="37.5">
      <c r="A21" s="463">
        <v>3</v>
      </c>
      <c r="B21" s="464" t="s">
        <v>814</v>
      </c>
      <c r="C21" s="465"/>
      <c r="D21" s="465"/>
      <c r="E21" s="252"/>
      <c r="F21" s="252"/>
      <c r="G21" s="252"/>
      <c r="H21" s="471">
        <f>H22+H23+H24</f>
        <v>71000</v>
      </c>
      <c r="I21" s="465"/>
      <c r="J21" s="465"/>
      <c r="K21" s="252"/>
    </row>
    <row r="22" spans="1:11">
      <c r="A22" s="465"/>
      <c r="B22" s="467" t="s">
        <v>806</v>
      </c>
      <c r="C22" s="465">
        <v>1</v>
      </c>
      <c r="D22" s="465" t="s">
        <v>87</v>
      </c>
      <c r="E22" s="252"/>
      <c r="F22" s="252"/>
      <c r="G22" s="252"/>
      <c r="H22" s="468">
        <v>31200</v>
      </c>
      <c r="I22" s="465" t="s">
        <v>28</v>
      </c>
      <c r="J22" s="465" t="s">
        <v>797</v>
      </c>
      <c r="K22" s="252"/>
    </row>
    <row r="23" spans="1:11">
      <c r="A23" s="465"/>
      <c r="B23" s="467" t="s">
        <v>807</v>
      </c>
      <c r="C23" s="465">
        <v>1</v>
      </c>
      <c r="D23" s="465" t="s">
        <v>87</v>
      </c>
      <c r="E23" s="252"/>
      <c r="F23" s="252"/>
      <c r="G23" s="252"/>
      <c r="H23" s="468">
        <v>2800</v>
      </c>
      <c r="I23" s="465" t="s">
        <v>28</v>
      </c>
      <c r="J23" s="465" t="s">
        <v>808</v>
      </c>
      <c r="K23" s="252"/>
    </row>
    <row r="24" spans="1:11">
      <c r="A24" s="465"/>
      <c r="B24" s="467" t="s">
        <v>809</v>
      </c>
      <c r="C24" s="465">
        <v>37</v>
      </c>
      <c r="D24" s="465" t="s">
        <v>810</v>
      </c>
      <c r="E24" s="252"/>
      <c r="F24" s="252"/>
      <c r="G24" s="252"/>
      <c r="H24" s="468">
        <v>37000</v>
      </c>
      <c r="I24" s="465" t="s">
        <v>28</v>
      </c>
      <c r="J24" s="465" t="s">
        <v>808</v>
      </c>
      <c r="K24" s="252"/>
    </row>
    <row r="25" spans="1:11">
      <c r="A25" s="463">
        <v>4</v>
      </c>
      <c r="B25" s="464" t="s">
        <v>811</v>
      </c>
      <c r="C25" s="465"/>
      <c r="D25" s="465"/>
      <c r="E25" s="252"/>
      <c r="F25" s="252"/>
      <c r="G25" s="252"/>
      <c r="H25" s="471">
        <f>H26+H27</f>
        <v>41000</v>
      </c>
      <c r="I25" s="465"/>
      <c r="J25" s="465"/>
      <c r="K25" s="252"/>
    </row>
    <row r="26" spans="1:11">
      <c r="A26" s="465"/>
      <c r="B26" s="467" t="s">
        <v>812</v>
      </c>
      <c r="C26" s="465">
        <v>1300</v>
      </c>
      <c r="D26" s="465" t="s">
        <v>113</v>
      </c>
      <c r="E26" s="252"/>
      <c r="F26" s="252"/>
      <c r="G26" s="252"/>
      <c r="H26" s="468">
        <v>18900</v>
      </c>
      <c r="I26" s="465" t="s">
        <v>28</v>
      </c>
      <c r="J26" s="465" t="s">
        <v>797</v>
      </c>
      <c r="K26" s="252"/>
    </row>
    <row r="27" spans="1:11">
      <c r="A27" s="465"/>
      <c r="B27" s="467" t="s">
        <v>813</v>
      </c>
      <c r="C27" s="465">
        <v>1300</v>
      </c>
      <c r="D27" s="465" t="s">
        <v>113</v>
      </c>
      <c r="E27" s="252"/>
      <c r="F27" s="252"/>
      <c r="G27" s="252"/>
      <c r="H27" s="468">
        <v>22100</v>
      </c>
      <c r="I27" s="465" t="s">
        <v>28</v>
      </c>
      <c r="J27" s="465" t="s">
        <v>797</v>
      </c>
      <c r="K27" s="252"/>
    </row>
  </sheetData>
  <mergeCells count="16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BA93-8B56-4A52-AE0E-0DE3D8986ECC}">
  <dimension ref="A1:K48"/>
  <sheetViews>
    <sheetView workbookViewId="0">
      <selection activeCell="C5" sqref="A1:K16"/>
    </sheetView>
  </sheetViews>
  <sheetFormatPr defaultRowHeight="15"/>
  <cols>
    <col min="2" max="2" width="39.140625" customWidth="1"/>
    <col min="8" max="8" width="14.85546875" bestFit="1" customWidth="1"/>
    <col min="9" max="9" width="16.28515625" customWidth="1"/>
    <col min="10" max="10" width="17.28515625" customWidth="1"/>
    <col min="11" max="11" width="20.7109375" customWidth="1"/>
  </cols>
  <sheetData>
    <row r="1" spans="1:11" ht="18.75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8.75">
      <c r="A2" s="239" t="s">
        <v>46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1" ht="18.75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</row>
    <row r="4" spans="1:11" ht="18.75">
      <c r="A4" s="242" t="s">
        <v>54</v>
      </c>
      <c r="B4" s="242" t="s">
        <v>55</v>
      </c>
      <c r="C4" s="242" t="s">
        <v>56</v>
      </c>
      <c r="D4" s="242"/>
      <c r="E4" s="242" t="s">
        <v>57</v>
      </c>
      <c r="F4" s="242"/>
      <c r="G4" s="242"/>
      <c r="H4" s="399" t="s">
        <v>18</v>
      </c>
      <c r="I4" s="242" t="s">
        <v>259</v>
      </c>
      <c r="J4" s="242" t="s">
        <v>109</v>
      </c>
      <c r="K4" s="245" t="s">
        <v>60</v>
      </c>
    </row>
    <row r="5" spans="1:11">
      <c r="A5" s="242"/>
      <c r="B5" s="242"/>
      <c r="C5" s="242" t="s">
        <v>61</v>
      </c>
      <c r="D5" s="242" t="s">
        <v>62</v>
      </c>
      <c r="E5" s="242" t="s">
        <v>63</v>
      </c>
      <c r="F5" s="242" t="s">
        <v>64</v>
      </c>
      <c r="G5" s="242" t="s">
        <v>65</v>
      </c>
      <c r="H5" s="399"/>
      <c r="I5" s="242"/>
      <c r="J5" s="242"/>
      <c r="K5" s="245"/>
    </row>
    <row r="6" spans="1:11" ht="18.75">
      <c r="A6" s="242"/>
      <c r="B6" s="242"/>
      <c r="C6" s="242"/>
      <c r="D6" s="242"/>
      <c r="E6" s="242"/>
      <c r="F6" s="242"/>
      <c r="G6" s="242"/>
      <c r="H6" s="251" t="s">
        <v>68</v>
      </c>
      <c r="I6" s="242"/>
      <c r="J6" s="242"/>
      <c r="K6" s="245"/>
    </row>
    <row r="7" spans="1:11" ht="18.75">
      <c r="A7" s="242"/>
      <c r="B7" s="242"/>
      <c r="C7" s="248"/>
      <c r="D7" s="248"/>
      <c r="E7" s="248"/>
      <c r="F7" s="248"/>
      <c r="G7" s="248"/>
      <c r="H7" s="400" t="s">
        <v>70</v>
      </c>
      <c r="I7" s="401" t="s">
        <v>71</v>
      </c>
      <c r="J7" s="401" t="s">
        <v>69</v>
      </c>
      <c r="K7" s="245"/>
    </row>
    <row r="8" spans="1:11" ht="18.75">
      <c r="A8" s="402"/>
      <c r="B8" s="251" t="s">
        <v>72</v>
      </c>
      <c r="C8" s="253"/>
      <c r="D8" s="253"/>
      <c r="E8" s="253"/>
      <c r="F8" s="253"/>
      <c r="G8" s="253"/>
      <c r="H8" s="403">
        <f>H25+H30+H34+H36</f>
        <v>73090</v>
      </c>
      <c r="I8" s="253"/>
      <c r="J8" s="253"/>
      <c r="K8" s="253"/>
    </row>
    <row r="9" spans="1:11" ht="18.75">
      <c r="A9" s="472"/>
      <c r="B9" s="473" t="s">
        <v>217</v>
      </c>
      <c r="C9" s="474"/>
      <c r="D9" s="474"/>
      <c r="E9" s="474"/>
      <c r="F9" s="474"/>
      <c r="G9" s="474"/>
      <c r="H9" s="474"/>
      <c r="I9" s="474"/>
      <c r="J9" s="474"/>
      <c r="K9" s="474"/>
    </row>
    <row r="10" spans="1:11" ht="18.75">
      <c r="A10" s="475"/>
      <c r="B10" s="476" t="s">
        <v>815</v>
      </c>
      <c r="C10" s="477"/>
      <c r="D10" s="478"/>
      <c r="E10" s="477"/>
      <c r="F10" s="478"/>
      <c r="G10" s="477"/>
      <c r="H10" s="479"/>
      <c r="I10" s="477"/>
      <c r="J10" s="477"/>
      <c r="K10" s="477"/>
    </row>
    <row r="11" spans="1:11" ht="18.75">
      <c r="A11" s="480" t="s">
        <v>775</v>
      </c>
      <c r="B11" s="481" t="s">
        <v>816</v>
      </c>
      <c r="C11" s="480" t="s">
        <v>817</v>
      </c>
      <c r="D11" s="482" t="s">
        <v>176</v>
      </c>
      <c r="E11" s="480"/>
      <c r="F11" s="482"/>
      <c r="G11" s="480"/>
      <c r="H11" s="483" t="s">
        <v>818</v>
      </c>
      <c r="I11" s="480" t="s">
        <v>819</v>
      </c>
      <c r="J11" s="480" t="s">
        <v>301</v>
      </c>
      <c r="K11" s="480" t="s">
        <v>820</v>
      </c>
    </row>
    <row r="12" spans="1:11" ht="18.75">
      <c r="A12" s="480"/>
      <c r="B12" s="481"/>
      <c r="C12" s="480" t="s">
        <v>821</v>
      </c>
      <c r="D12" s="482" t="s">
        <v>113</v>
      </c>
      <c r="E12" s="480"/>
      <c r="F12" s="482"/>
      <c r="G12" s="480"/>
      <c r="H12" s="483" t="s">
        <v>18</v>
      </c>
      <c r="I12" s="480"/>
      <c r="J12" s="480"/>
      <c r="K12" s="480"/>
    </row>
    <row r="13" spans="1:11" ht="18.75">
      <c r="A13" s="480"/>
      <c r="B13" s="481" t="s">
        <v>822</v>
      </c>
      <c r="C13" s="480" t="s">
        <v>823</v>
      </c>
      <c r="D13" s="482" t="s">
        <v>176</v>
      </c>
      <c r="E13" s="480" t="s">
        <v>547</v>
      </c>
      <c r="F13" s="482" t="s">
        <v>141</v>
      </c>
      <c r="G13" s="480" t="s">
        <v>129</v>
      </c>
      <c r="H13" s="484"/>
      <c r="I13" s="480"/>
      <c r="J13" s="480"/>
      <c r="K13" s="480"/>
    </row>
    <row r="14" spans="1:11" ht="18.75">
      <c r="A14" s="480"/>
      <c r="B14" s="481"/>
      <c r="C14" s="480" t="s">
        <v>549</v>
      </c>
      <c r="D14" s="482" t="s">
        <v>113</v>
      </c>
      <c r="E14" s="480"/>
      <c r="F14" s="482"/>
      <c r="G14" s="480"/>
      <c r="H14" s="484"/>
      <c r="I14" s="480"/>
      <c r="J14" s="480"/>
      <c r="K14" s="485"/>
    </row>
    <row r="15" spans="1:11" ht="18.75">
      <c r="A15" s="485"/>
      <c r="B15" s="481" t="s">
        <v>824</v>
      </c>
      <c r="C15" s="480" t="s">
        <v>823</v>
      </c>
      <c r="D15" s="482" t="s">
        <v>176</v>
      </c>
      <c r="E15" s="480" t="s">
        <v>792</v>
      </c>
      <c r="F15" s="482" t="s">
        <v>129</v>
      </c>
      <c r="G15" s="480" t="s">
        <v>129</v>
      </c>
      <c r="H15" s="484"/>
      <c r="I15" s="480"/>
      <c r="J15" s="480"/>
      <c r="K15" s="485"/>
    </row>
    <row r="16" spans="1:11" ht="18.75">
      <c r="A16" s="485"/>
      <c r="B16" s="481"/>
      <c r="C16" s="480" t="s">
        <v>549</v>
      </c>
      <c r="D16" s="482" t="s">
        <v>113</v>
      </c>
      <c r="E16" s="480"/>
      <c r="F16" s="482"/>
      <c r="G16" s="480"/>
      <c r="H16" s="484"/>
      <c r="I16" s="480"/>
      <c r="J16" s="480"/>
      <c r="K16" s="485"/>
    </row>
    <row r="17" spans="1:11" ht="20.25">
      <c r="A17" s="73"/>
      <c r="B17" s="74"/>
      <c r="C17" s="75"/>
      <c r="D17" s="76"/>
      <c r="E17" s="75"/>
      <c r="F17" s="76"/>
      <c r="G17" s="75"/>
      <c r="H17" s="77"/>
      <c r="I17" s="75"/>
      <c r="J17" s="75"/>
      <c r="K17" s="73"/>
    </row>
    <row r="18" spans="1:11" ht="20.25">
      <c r="A18" s="78"/>
      <c r="B18" s="64" t="s">
        <v>825</v>
      </c>
      <c r="C18" s="65"/>
      <c r="D18" s="66"/>
      <c r="E18" s="65"/>
      <c r="F18" s="66"/>
      <c r="G18" s="65"/>
      <c r="H18" s="79"/>
      <c r="I18" s="65"/>
      <c r="J18" s="65"/>
      <c r="K18" s="78"/>
    </row>
    <row r="19" spans="1:11" ht="20.25">
      <c r="A19" s="80" t="s">
        <v>779</v>
      </c>
      <c r="B19" s="81" t="s">
        <v>826</v>
      </c>
      <c r="C19" s="67" t="s">
        <v>827</v>
      </c>
      <c r="D19" s="69" t="s">
        <v>176</v>
      </c>
      <c r="E19" s="67" t="s">
        <v>828</v>
      </c>
      <c r="F19" s="69" t="s">
        <v>829</v>
      </c>
      <c r="G19" s="67" t="s">
        <v>148</v>
      </c>
      <c r="H19" s="70" t="s">
        <v>818</v>
      </c>
      <c r="I19" s="67" t="s">
        <v>819</v>
      </c>
      <c r="J19" s="67" t="s">
        <v>301</v>
      </c>
      <c r="K19" s="67" t="s">
        <v>775</v>
      </c>
    </row>
    <row r="20" spans="1:11" ht="20.25">
      <c r="A20" s="80"/>
      <c r="B20" s="81"/>
      <c r="C20" s="67" t="s">
        <v>775</v>
      </c>
      <c r="D20" s="69" t="s">
        <v>254</v>
      </c>
      <c r="E20" s="72"/>
      <c r="F20" s="82"/>
      <c r="G20" s="72"/>
      <c r="H20" s="70" t="s">
        <v>18</v>
      </c>
      <c r="I20" s="67"/>
      <c r="J20" s="67"/>
      <c r="K20" s="67"/>
    </row>
    <row r="21" spans="1:11" ht="20.25">
      <c r="A21" s="83"/>
      <c r="B21" s="84"/>
      <c r="C21" s="75"/>
      <c r="D21" s="76"/>
      <c r="E21" s="75"/>
      <c r="F21" s="76"/>
      <c r="G21" s="75"/>
      <c r="H21" s="85"/>
      <c r="I21" s="75"/>
      <c r="J21" s="75"/>
      <c r="K21" s="75"/>
    </row>
    <row r="22" spans="1:11" ht="20.25">
      <c r="A22" s="62"/>
      <c r="B22" s="86" t="s">
        <v>191</v>
      </c>
      <c r="C22" s="87"/>
      <c r="D22" s="87"/>
      <c r="E22" s="87"/>
      <c r="F22" s="87"/>
      <c r="G22" s="87"/>
      <c r="H22" s="88"/>
      <c r="I22" s="87"/>
      <c r="J22" s="87"/>
      <c r="K22" s="87"/>
    </row>
    <row r="23" spans="1:11" ht="20.25">
      <c r="A23" s="63"/>
      <c r="B23" s="64" t="s">
        <v>830</v>
      </c>
      <c r="C23" s="78"/>
      <c r="D23" s="89"/>
      <c r="E23" s="78"/>
      <c r="F23" s="89"/>
      <c r="G23" s="78"/>
      <c r="H23" s="79"/>
      <c r="I23" s="65"/>
      <c r="J23" s="65"/>
      <c r="K23" s="78"/>
    </row>
    <row r="24" spans="1:11" ht="20.25">
      <c r="A24" s="72"/>
      <c r="B24" s="68" t="s">
        <v>831</v>
      </c>
      <c r="C24" s="72"/>
      <c r="D24" s="82"/>
      <c r="E24" s="72"/>
      <c r="F24" s="82"/>
      <c r="G24" s="72"/>
      <c r="H24" s="71"/>
      <c r="I24" s="67"/>
      <c r="J24" s="67"/>
      <c r="K24" s="72"/>
    </row>
    <row r="25" spans="1:11" ht="20.25">
      <c r="A25" s="67" t="s">
        <v>792</v>
      </c>
      <c r="B25" s="68" t="s">
        <v>832</v>
      </c>
      <c r="C25" s="67" t="s">
        <v>820</v>
      </c>
      <c r="D25" s="69" t="s">
        <v>87</v>
      </c>
      <c r="E25" s="67" t="s">
        <v>828</v>
      </c>
      <c r="F25" s="69" t="s">
        <v>833</v>
      </c>
      <c r="G25" s="67" t="s">
        <v>122</v>
      </c>
      <c r="H25" s="90">
        <v>6000</v>
      </c>
      <c r="I25" s="67" t="s">
        <v>819</v>
      </c>
      <c r="J25" s="67" t="s">
        <v>301</v>
      </c>
      <c r="K25" s="67" t="s">
        <v>775</v>
      </c>
    </row>
    <row r="26" spans="1:11" ht="20.25">
      <c r="A26" s="72"/>
      <c r="B26" s="91"/>
      <c r="C26" s="72"/>
      <c r="D26" s="82"/>
      <c r="E26" s="67" t="s">
        <v>779</v>
      </c>
      <c r="F26" s="69" t="s">
        <v>829</v>
      </c>
      <c r="G26" s="67" t="s">
        <v>148</v>
      </c>
      <c r="H26" s="71"/>
      <c r="I26" s="72"/>
      <c r="J26" s="72"/>
      <c r="K26" s="72"/>
    </row>
    <row r="27" spans="1:11" ht="20.25">
      <c r="A27" s="72"/>
      <c r="B27" s="91"/>
      <c r="C27" s="72"/>
      <c r="D27" s="82"/>
      <c r="E27" s="67" t="s">
        <v>792</v>
      </c>
      <c r="F27" s="69" t="s">
        <v>834</v>
      </c>
      <c r="G27" s="67" t="s">
        <v>399</v>
      </c>
      <c r="H27" s="71"/>
      <c r="I27" s="72"/>
      <c r="J27" s="72"/>
      <c r="K27" s="72"/>
    </row>
    <row r="28" spans="1:11" ht="20.25">
      <c r="A28" s="72"/>
      <c r="B28" s="91"/>
      <c r="C28" s="72"/>
      <c r="D28" s="82"/>
      <c r="E28" s="67" t="s">
        <v>547</v>
      </c>
      <c r="F28" s="69" t="s">
        <v>377</v>
      </c>
      <c r="G28" s="67" t="s">
        <v>129</v>
      </c>
      <c r="H28" s="71"/>
      <c r="I28" s="72"/>
      <c r="J28" s="72"/>
      <c r="K28" s="72"/>
    </row>
    <row r="29" spans="1:11" ht="20.25">
      <c r="A29" s="73"/>
      <c r="B29" s="92"/>
      <c r="C29" s="73"/>
      <c r="D29" s="93"/>
      <c r="E29" s="75"/>
      <c r="F29" s="93"/>
      <c r="G29" s="73"/>
      <c r="H29" s="77"/>
      <c r="I29" s="73"/>
      <c r="J29" s="73"/>
      <c r="K29" s="73"/>
    </row>
    <row r="30" spans="1:11" ht="20.25">
      <c r="A30" s="94" t="s">
        <v>820</v>
      </c>
      <c r="B30" s="95" t="s">
        <v>835</v>
      </c>
      <c r="C30" s="94" t="s">
        <v>792</v>
      </c>
      <c r="D30" s="96" t="s">
        <v>323</v>
      </c>
      <c r="E30" s="94" t="s">
        <v>820</v>
      </c>
      <c r="F30" s="96" t="s">
        <v>836</v>
      </c>
      <c r="G30" s="94" t="s">
        <v>115</v>
      </c>
      <c r="H30" s="97">
        <v>39000</v>
      </c>
      <c r="I30" s="94" t="s">
        <v>819</v>
      </c>
      <c r="J30" s="67" t="s">
        <v>301</v>
      </c>
      <c r="K30" s="94" t="s">
        <v>820</v>
      </c>
    </row>
    <row r="31" spans="1:11" ht="20.25">
      <c r="A31" s="94"/>
      <c r="B31" s="98"/>
      <c r="C31" s="94"/>
      <c r="D31" s="96"/>
      <c r="E31" s="94" t="s">
        <v>792</v>
      </c>
      <c r="F31" s="96" t="s">
        <v>141</v>
      </c>
      <c r="G31" s="94" t="s">
        <v>129</v>
      </c>
      <c r="H31" s="97"/>
      <c r="I31" s="94"/>
      <c r="J31" s="67"/>
      <c r="K31" s="94"/>
    </row>
    <row r="32" spans="1:11" ht="20.25">
      <c r="A32" s="94"/>
      <c r="B32" s="98"/>
      <c r="C32" s="94"/>
      <c r="D32" s="96"/>
      <c r="E32" s="94" t="s">
        <v>837</v>
      </c>
      <c r="F32" s="96" t="s">
        <v>128</v>
      </c>
      <c r="G32" s="94" t="s">
        <v>129</v>
      </c>
      <c r="H32" s="97"/>
      <c r="I32" s="94"/>
      <c r="J32" s="67"/>
      <c r="K32" s="94"/>
    </row>
    <row r="33" spans="1:11" ht="20.25">
      <c r="A33" s="99"/>
      <c r="B33" s="100"/>
      <c r="C33" s="101"/>
      <c r="D33" s="101"/>
      <c r="E33" s="101"/>
      <c r="F33" s="101"/>
      <c r="G33" s="101"/>
      <c r="H33" s="102"/>
      <c r="I33" s="101"/>
      <c r="J33" s="101"/>
      <c r="K33" s="101"/>
    </row>
    <row r="34" spans="1:11" ht="20.25">
      <c r="A34" s="67" t="s">
        <v>828</v>
      </c>
      <c r="B34" s="68" t="s">
        <v>838</v>
      </c>
      <c r="C34" s="67" t="s">
        <v>839</v>
      </c>
      <c r="D34" s="69" t="s">
        <v>840</v>
      </c>
      <c r="E34" s="67" t="s">
        <v>792</v>
      </c>
      <c r="F34" s="69" t="s">
        <v>129</v>
      </c>
      <c r="G34" s="67" t="s">
        <v>129</v>
      </c>
      <c r="H34" s="90">
        <v>8500</v>
      </c>
      <c r="I34" s="67" t="s">
        <v>819</v>
      </c>
      <c r="J34" s="67" t="s">
        <v>301</v>
      </c>
      <c r="K34" s="67" t="s">
        <v>820</v>
      </c>
    </row>
    <row r="35" spans="1:11" ht="20.25">
      <c r="A35" s="75"/>
      <c r="B35" s="74"/>
      <c r="C35" s="75"/>
      <c r="D35" s="76"/>
      <c r="E35" s="75"/>
      <c r="F35" s="76"/>
      <c r="G35" s="75"/>
      <c r="H35" s="85"/>
      <c r="I35" s="75"/>
      <c r="J35" s="75"/>
      <c r="K35" s="75"/>
    </row>
    <row r="36" spans="1:11" ht="40.5">
      <c r="A36" s="67" t="s">
        <v>841</v>
      </c>
      <c r="B36" s="68" t="s">
        <v>842</v>
      </c>
      <c r="C36" s="67" t="s">
        <v>843</v>
      </c>
      <c r="D36" s="69" t="s">
        <v>176</v>
      </c>
      <c r="E36" s="67" t="s">
        <v>837</v>
      </c>
      <c r="F36" s="69" t="s">
        <v>119</v>
      </c>
      <c r="G36" s="67" t="s">
        <v>115</v>
      </c>
      <c r="H36" s="90">
        <v>19590</v>
      </c>
      <c r="I36" s="67" t="s">
        <v>819</v>
      </c>
      <c r="J36" s="67" t="s">
        <v>301</v>
      </c>
      <c r="K36" s="67" t="s">
        <v>775</v>
      </c>
    </row>
    <row r="37" spans="1:11" ht="20.25">
      <c r="A37" s="75"/>
      <c r="B37" s="74"/>
      <c r="C37" s="75"/>
      <c r="D37" s="76"/>
      <c r="E37" s="75"/>
      <c r="F37" s="76"/>
      <c r="G37" s="75"/>
      <c r="H37" s="85"/>
      <c r="I37" s="75"/>
      <c r="J37" s="75"/>
      <c r="K37" s="75"/>
    </row>
    <row r="38" spans="1:11" ht="20.25">
      <c r="A38" s="63"/>
      <c r="B38" s="64" t="s">
        <v>844</v>
      </c>
      <c r="C38" s="65"/>
      <c r="D38" s="66"/>
      <c r="E38" s="65"/>
      <c r="F38" s="66"/>
      <c r="G38" s="65"/>
      <c r="H38" s="103"/>
      <c r="I38" s="65"/>
      <c r="J38" s="65"/>
      <c r="K38" s="65"/>
    </row>
    <row r="39" spans="1:11" ht="20.25">
      <c r="A39" s="67" t="s">
        <v>843</v>
      </c>
      <c r="B39" s="68" t="s">
        <v>845</v>
      </c>
      <c r="C39" s="67" t="s">
        <v>846</v>
      </c>
      <c r="D39" s="69" t="s">
        <v>176</v>
      </c>
      <c r="E39" s="67"/>
      <c r="F39" s="69"/>
      <c r="G39" s="67"/>
      <c r="H39" s="70" t="s">
        <v>818</v>
      </c>
      <c r="I39" s="67" t="s">
        <v>819</v>
      </c>
      <c r="J39" s="67" t="s">
        <v>301</v>
      </c>
      <c r="K39" s="67" t="s">
        <v>775</v>
      </c>
    </row>
    <row r="40" spans="1:11" ht="20.25">
      <c r="A40" s="72"/>
      <c r="B40" s="91"/>
      <c r="C40" s="72"/>
      <c r="D40" s="82"/>
      <c r="E40" s="72"/>
      <c r="F40" s="82"/>
      <c r="G40" s="72"/>
      <c r="H40" s="70" t="s">
        <v>18</v>
      </c>
      <c r="I40" s="72"/>
      <c r="J40" s="72"/>
      <c r="K40" s="72"/>
    </row>
    <row r="41" spans="1:11" ht="20.25">
      <c r="A41" s="104"/>
      <c r="B41" s="105" t="s">
        <v>847</v>
      </c>
      <c r="C41" s="104"/>
      <c r="D41" s="106"/>
      <c r="E41" s="104"/>
      <c r="F41" s="107"/>
      <c r="G41" s="104"/>
      <c r="H41" s="108"/>
      <c r="I41" s="109"/>
      <c r="J41" s="109"/>
      <c r="K41" s="109"/>
    </row>
    <row r="42" spans="1:11" ht="20.25">
      <c r="A42" s="110"/>
      <c r="B42" s="111" t="s">
        <v>848</v>
      </c>
      <c r="C42" s="112"/>
      <c r="D42" s="112"/>
      <c r="E42" s="112"/>
      <c r="F42" s="112"/>
      <c r="G42" s="112"/>
      <c r="H42" s="113"/>
      <c r="I42" s="112"/>
      <c r="J42" s="112"/>
      <c r="K42" s="112"/>
    </row>
    <row r="43" spans="1:11" ht="40.5">
      <c r="A43" s="67" t="s">
        <v>547</v>
      </c>
      <c r="B43" s="68" t="s">
        <v>849</v>
      </c>
      <c r="C43" s="67"/>
      <c r="D43" s="69" t="s">
        <v>176</v>
      </c>
      <c r="E43" s="67" t="s">
        <v>837</v>
      </c>
      <c r="F43" s="69" t="s">
        <v>119</v>
      </c>
      <c r="G43" s="67" t="s">
        <v>115</v>
      </c>
      <c r="H43" s="70" t="s">
        <v>818</v>
      </c>
      <c r="I43" s="67" t="s">
        <v>819</v>
      </c>
      <c r="J43" s="67" t="s">
        <v>301</v>
      </c>
      <c r="K43" s="67" t="s">
        <v>775</v>
      </c>
    </row>
    <row r="44" spans="1:11" ht="20.25">
      <c r="A44" s="67"/>
      <c r="B44" s="68" t="s">
        <v>850</v>
      </c>
      <c r="C44" s="67"/>
      <c r="D44" s="69" t="s">
        <v>176</v>
      </c>
      <c r="E44" s="67" t="s">
        <v>792</v>
      </c>
      <c r="F44" s="69" t="s">
        <v>129</v>
      </c>
      <c r="G44" s="67" t="s">
        <v>129</v>
      </c>
      <c r="H44" s="70" t="s">
        <v>18</v>
      </c>
      <c r="I44" s="67"/>
      <c r="J44" s="67"/>
      <c r="K44" s="67"/>
    </row>
    <row r="45" spans="1:11" ht="20.25">
      <c r="A45" s="73"/>
      <c r="B45" s="92"/>
      <c r="C45" s="73"/>
      <c r="D45" s="93"/>
      <c r="E45" s="73"/>
      <c r="F45" s="114"/>
      <c r="G45" s="73"/>
      <c r="H45" s="77"/>
      <c r="I45" s="73"/>
      <c r="J45" s="73"/>
      <c r="K45" s="73"/>
    </row>
    <row r="46" spans="1:11" ht="20.25">
      <c r="A46" s="94" t="s">
        <v>837</v>
      </c>
      <c r="B46" s="95" t="s">
        <v>851</v>
      </c>
      <c r="C46" s="94" t="s">
        <v>852</v>
      </c>
      <c r="D46" s="96" t="s">
        <v>113</v>
      </c>
      <c r="E46" s="94"/>
      <c r="F46" s="96" t="s">
        <v>377</v>
      </c>
      <c r="G46" s="94" t="s">
        <v>129</v>
      </c>
      <c r="H46" s="70" t="s">
        <v>818</v>
      </c>
      <c r="I46" s="67" t="s">
        <v>819</v>
      </c>
      <c r="J46" s="67" t="s">
        <v>301</v>
      </c>
      <c r="K46" s="67" t="s">
        <v>820</v>
      </c>
    </row>
    <row r="47" spans="1:11" ht="20.25">
      <c r="A47" s="94"/>
      <c r="B47" s="95"/>
      <c r="C47" s="94" t="s">
        <v>853</v>
      </c>
      <c r="D47" s="96" t="s">
        <v>176</v>
      </c>
      <c r="E47" s="94"/>
      <c r="F47" s="96"/>
      <c r="G47" s="94"/>
      <c r="H47" s="70" t="s">
        <v>18</v>
      </c>
      <c r="I47" s="67"/>
      <c r="J47" s="67"/>
      <c r="K47" s="67"/>
    </row>
    <row r="48" spans="1:11" ht="20.25">
      <c r="A48" s="75"/>
      <c r="B48" s="74"/>
      <c r="C48" s="75"/>
      <c r="D48" s="76"/>
      <c r="E48" s="75"/>
      <c r="F48" s="76"/>
      <c r="G48" s="75"/>
      <c r="H48" s="85"/>
      <c r="I48" s="75"/>
      <c r="J48" s="75"/>
      <c r="K48" s="75"/>
    </row>
  </sheetData>
  <mergeCells count="17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B9:K9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CFC6-20E8-4523-A484-776607214905}">
  <dimension ref="A1:K13"/>
  <sheetViews>
    <sheetView workbookViewId="0">
      <selection activeCell="C8" sqref="A1:K12"/>
    </sheetView>
  </sheetViews>
  <sheetFormatPr defaultRowHeight="15"/>
  <cols>
    <col min="2" max="2" width="41.140625" customWidth="1"/>
    <col min="8" max="8" width="16.7109375" customWidth="1"/>
    <col min="9" max="9" width="15.140625" customWidth="1"/>
    <col min="10" max="10" width="15.85546875" customWidth="1"/>
    <col min="11" max="11" width="17.28515625" customWidth="1"/>
  </cols>
  <sheetData>
    <row r="1" spans="1:11" ht="18.75">
      <c r="A1" s="167" t="s">
        <v>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11" ht="18.75">
      <c r="A2" s="167" t="s">
        <v>47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18.75">
      <c r="A3" s="375" t="s">
        <v>1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</row>
    <row r="4" spans="1:11" ht="18.75">
      <c r="A4" s="170" t="s">
        <v>54</v>
      </c>
      <c r="B4" s="170" t="s">
        <v>55</v>
      </c>
      <c r="C4" s="170" t="s">
        <v>56</v>
      </c>
      <c r="D4" s="170"/>
      <c r="E4" s="170" t="s">
        <v>57</v>
      </c>
      <c r="F4" s="170"/>
      <c r="G4" s="170"/>
      <c r="H4" s="486" t="s">
        <v>18</v>
      </c>
      <c r="I4" s="170" t="s">
        <v>259</v>
      </c>
      <c r="J4" s="170" t="s">
        <v>109</v>
      </c>
      <c r="K4" s="173" t="s">
        <v>60</v>
      </c>
    </row>
    <row r="5" spans="1:11">
      <c r="A5" s="170"/>
      <c r="B5" s="170"/>
      <c r="C5" s="170" t="s">
        <v>61</v>
      </c>
      <c r="D5" s="170" t="s">
        <v>62</v>
      </c>
      <c r="E5" s="170" t="s">
        <v>63</v>
      </c>
      <c r="F5" s="170" t="s">
        <v>64</v>
      </c>
      <c r="G5" s="170" t="s">
        <v>65</v>
      </c>
      <c r="H5" s="486"/>
      <c r="I5" s="170"/>
      <c r="J5" s="170"/>
      <c r="K5" s="173"/>
    </row>
    <row r="6" spans="1:11" ht="18.75">
      <c r="A6" s="170"/>
      <c r="B6" s="170"/>
      <c r="C6" s="170"/>
      <c r="D6" s="170"/>
      <c r="E6" s="170"/>
      <c r="F6" s="170"/>
      <c r="G6" s="170"/>
      <c r="H6" s="132" t="s">
        <v>68</v>
      </c>
      <c r="I6" s="170"/>
      <c r="J6" s="170"/>
      <c r="K6" s="173"/>
    </row>
    <row r="7" spans="1:11" ht="18.75">
      <c r="A7" s="170"/>
      <c r="B7" s="170"/>
      <c r="C7" s="177"/>
      <c r="D7" s="177"/>
      <c r="E7" s="177"/>
      <c r="F7" s="177"/>
      <c r="G7" s="177"/>
      <c r="H7" s="487" t="s">
        <v>70</v>
      </c>
      <c r="I7" s="377" t="s">
        <v>71</v>
      </c>
      <c r="J7" s="377" t="s">
        <v>69</v>
      </c>
      <c r="K7" s="173"/>
    </row>
    <row r="8" spans="1:11" ht="18.75">
      <c r="A8" s="378"/>
      <c r="B8" s="132" t="s">
        <v>72</v>
      </c>
      <c r="C8" s="133"/>
      <c r="D8" s="133"/>
      <c r="E8" s="133"/>
      <c r="F8" s="133"/>
      <c r="G8" s="133"/>
      <c r="H8" s="488">
        <f>H12</f>
        <v>345609919</v>
      </c>
      <c r="I8" s="133"/>
      <c r="J8" s="133"/>
      <c r="K8" s="133"/>
    </row>
    <row r="9" spans="1:11" ht="18.75">
      <c r="A9" s="158" t="s">
        <v>854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</row>
    <row r="10" spans="1:11" ht="18.75">
      <c r="A10" s="158" t="s">
        <v>855</v>
      </c>
      <c r="B10" s="158"/>
      <c r="C10" s="158"/>
      <c r="D10" s="158"/>
      <c r="E10" s="158"/>
      <c r="F10" s="158"/>
      <c r="G10" s="158"/>
      <c r="H10" s="158"/>
      <c r="I10" s="158"/>
      <c r="J10" s="158"/>
      <c r="K10" s="158"/>
    </row>
    <row r="11" spans="1:11" ht="37.5">
      <c r="A11" s="355">
        <v>1</v>
      </c>
      <c r="B11" s="367" t="s">
        <v>857</v>
      </c>
      <c r="C11" s="357"/>
      <c r="D11" s="357"/>
      <c r="E11" s="357"/>
      <c r="F11" s="357"/>
      <c r="G11" s="357"/>
      <c r="H11" s="357"/>
      <c r="I11" s="355"/>
      <c r="J11" s="357"/>
      <c r="K11" s="357"/>
    </row>
    <row r="12" spans="1:11" s="31" customFormat="1" ht="37.5">
      <c r="A12" s="489"/>
      <c r="B12" s="356" t="s">
        <v>858</v>
      </c>
      <c r="C12" s="490">
        <v>90520.05</v>
      </c>
      <c r="D12" s="489" t="s">
        <v>113</v>
      </c>
      <c r="E12" s="491" t="s">
        <v>856</v>
      </c>
      <c r="F12" s="491"/>
      <c r="G12" s="491"/>
      <c r="H12" s="490">
        <v>345609919</v>
      </c>
      <c r="I12" s="489">
        <v>2</v>
      </c>
      <c r="J12" s="489" t="s">
        <v>301</v>
      </c>
      <c r="K12" s="489">
        <v>2</v>
      </c>
    </row>
    <row r="13" spans="1:11" ht="21">
      <c r="A13" s="44"/>
      <c r="B13" s="45"/>
      <c r="C13" s="115"/>
      <c r="D13" s="46"/>
      <c r="E13" s="45"/>
      <c r="F13" s="45"/>
      <c r="G13" s="45"/>
      <c r="H13" s="116"/>
      <c r="I13" s="44"/>
      <c r="J13" s="44"/>
      <c r="K13" s="44"/>
    </row>
  </sheetData>
  <mergeCells count="19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A9:K9"/>
    <mergeCell ref="A10:K10"/>
    <mergeCell ref="E12:G12"/>
    <mergeCell ref="K4:K7"/>
    <mergeCell ref="C5:C7"/>
    <mergeCell ref="D5:D7"/>
    <mergeCell ref="E5:E7"/>
    <mergeCell ref="F5:F7"/>
    <mergeCell ref="G5:G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74C9B-B87C-4399-A22A-A368687195B3}">
  <dimension ref="A1:K25"/>
  <sheetViews>
    <sheetView workbookViewId="0">
      <selection activeCell="E5" sqref="E5:E7"/>
    </sheetView>
  </sheetViews>
  <sheetFormatPr defaultColWidth="8.85546875" defaultRowHeight="21"/>
  <cols>
    <col min="1" max="1" width="8.85546875" style="61"/>
    <col min="2" max="2" width="49.5703125" style="61" customWidth="1"/>
    <col min="3" max="7" width="8.85546875" style="61"/>
    <col min="8" max="8" width="14.140625" style="61" bestFit="1" customWidth="1"/>
    <col min="9" max="9" width="13.42578125" style="61" customWidth="1"/>
    <col min="10" max="10" width="18.140625" style="61" bestFit="1" customWidth="1"/>
    <col min="11" max="11" width="18.140625" style="61" customWidth="1"/>
    <col min="12" max="16384" width="8.85546875" style="61"/>
  </cols>
  <sheetData>
    <row r="1" spans="1:11">
      <c r="A1" s="239" t="s">
        <v>73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>
      <c r="A2" s="239" t="s">
        <v>48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</row>
    <row r="4" spans="1:11" s="36" customFormat="1">
      <c r="A4" s="242" t="s">
        <v>54</v>
      </c>
      <c r="B4" s="242" t="s">
        <v>55</v>
      </c>
      <c r="C4" s="242" t="s">
        <v>56</v>
      </c>
      <c r="D4" s="242"/>
      <c r="E4" s="242" t="s">
        <v>57</v>
      </c>
      <c r="F4" s="242"/>
      <c r="G4" s="242"/>
      <c r="H4" s="399" t="s">
        <v>18</v>
      </c>
      <c r="I4" s="242" t="s">
        <v>259</v>
      </c>
      <c r="J4" s="242" t="s">
        <v>109</v>
      </c>
      <c r="K4" s="245" t="s">
        <v>60</v>
      </c>
    </row>
    <row r="5" spans="1:11" s="36" customFormat="1">
      <c r="A5" s="242"/>
      <c r="B5" s="242"/>
      <c r="C5" s="242" t="s">
        <v>61</v>
      </c>
      <c r="D5" s="242" t="s">
        <v>62</v>
      </c>
      <c r="E5" s="242" t="s">
        <v>63</v>
      </c>
      <c r="F5" s="242" t="s">
        <v>64</v>
      </c>
      <c r="G5" s="242" t="s">
        <v>65</v>
      </c>
      <c r="H5" s="399"/>
      <c r="I5" s="242"/>
      <c r="J5" s="242"/>
      <c r="K5" s="245"/>
    </row>
    <row r="6" spans="1:11" s="36" customFormat="1">
      <c r="A6" s="242"/>
      <c r="B6" s="242"/>
      <c r="C6" s="242"/>
      <c r="D6" s="242"/>
      <c r="E6" s="242"/>
      <c r="F6" s="242"/>
      <c r="G6" s="242"/>
      <c r="H6" s="251" t="s">
        <v>68</v>
      </c>
      <c r="I6" s="242"/>
      <c r="J6" s="242"/>
      <c r="K6" s="245"/>
    </row>
    <row r="7" spans="1:11" s="36" customFormat="1">
      <c r="A7" s="242"/>
      <c r="B7" s="242"/>
      <c r="C7" s="248"/>
      <c r="D7" s="248"/>
      <c r="E7" s="248"/>
      <c r="F7" s="248"/>
      <c r="G7" s="248"/>
      <c r="H7" s="400" t="s">
        <v>70</v>
      </c>
      <c r="I7" s="401" t="s">
        <v>71</v>
      </c>
      <c r="J7" s="401" t="s">
        <v>69</v>
      </c>
      <c r="K7" s="245"/>
    </row>
    <row r="8" spans="1:11" s="36" customFormat="1">
      <c r="A8" s="402"/>
      <c r="B8" s="251" t="s">
        <v>72</v>
      </c>
      <c r="C8" s="253"/>
      <c r="D8" s="253"/>
      <c r="E8" s="253"/>
      <c r="F8" s="253"/>
      <c r="G8" s="253"/>
      <c r="H8" s="403">
        <f>H11+H13+H14+H15+H16+H17+H18+H19+H20+H22+H23+H25</f>
        <v>1270400</v>
      </c>
      <c r="I8" s="253"/>
      <c r="J8" s="253"/>
      <c r="K8" s="253"/>
    </row>
    <row r="9" spans="1:11">
      <c r="A9" s="492" t="s">
        <v>157</v>
      </c>
      <c r="B9" s="492"/>
      <c r="C9" s="492"/>
      <c r="D9" s="492"/>
      <c r="E9" s="492"/>
      <c r="F9" s="492"/>
      <c r="G9" s="492"/>
      <c r="H9" s="492"/>
      <c r="I9" s="492"/>
      <c r="J9" s="492"/>
      <c r="K9" s="492"/>
    </row>
    <row r="10" spans="1:11">
      <c r="A10" s="492" t="s">
        <v>859</v>
      </c>
      <c r="B10" s="492"/>
      <c r="C10" s="492"/>
      <c r="D10" s="492"/>
      <c r="E10" s="492"/>
      <c r="F10" s="492"/>
      <c r="G10" s="492"/>
      <c r="H10" s="492"/>
      <c r="I10" s="492"/>
      <c r="J10" s="492"/>
      <c r="K10" s="492"/>
    </row>
    <row r="11" spans="1:11" ht="56.25">
      <c r="A11" s="493">
        <v>1</v>
      </c>
      <c r="B11" s="494" t="s">
        <v>860</v>
      </c>
      <c r="C11" s="426">
        <v>1</v>
      </c>
      <c r="D11" s="426" t="s">
        <v>161</v>
      </c>
      <c r="E11" s="252"/>
      <c r="F11" s="252"/>
      <c r="G11" s="252"/>
      <c r="H11" s="415">
        <v>176700</v>
      </c>
      <c r="I11" s="465">
        <v>2</v>
      </c>
      <c r="J11" s="465" t="s">
        <v>861</v>
      </c>
      <c r="K11" s="465">
        <v>3</v>
      </c>
    </row>
    <row r="12" spans="1:11">
      <c r="A12" s="492" t="s">
        <v>217</v>
      </c>
      <c r="B12" s="492"/>
      <c r="C12" s="492"/>
      <c r="D12" s="492"/>
      <c r="E12" s="492"/>
      <c r="F12" s="492"/>
      <c r="G12" s="492"/>
      <c r="H12" s="492"/>
      <c r="I12" s="492"/>
      <c r="J12" s="492"/>
      <c r="K12" s="492"/>
    </row>
    <row r="13" spans="1:11" ht="37.5">
      <c r="A13" s="493">
        <v>2</v>
      </c>
      <c r="B13" s="494" t="s">
        <v>862</v>
      </c>
      <c r="C13" s="426">
        <v>1</v>
      </c>
      <c r="D13" s="426" t="s">
        <v>182</v>
      </c>
      <c r="E13" s="252"/>
      <c r="F13" s="252"/>
      <c r="G13" s="252"/>
      <c r="H13" s="409">
        <v>24000</v>
      </c>
      <c r="I13" s="426">
        <v>2</v>
      </c>
      <c r="J13" s="465" t="s">
        <v>861</v>
      </c>
      <c r="K13" s="426">
        <v>1</v>
      </c>
    </row>
    <row r="14" spans="1:11" ht="37.5">
      <c r="A14" s="494">
        <v>3</v>
      </c>
      <c r="B14" s="494" t="s">
        <v>863</v>
      </c>
      <c r="C14" s="465">
        <v>30</v>
      </c>
      <c r="D14" s="465" t="s">
        <v>383</v>
      </c>
      <c r="E14" s="252"/>
      <c r="F14" s="252"/>
      <c r="G14" s="252"/>
      <c r="H14" s="415">
        <v>666800</v>
      </c>
      <c r="I14" s="465">
        <v>2</v>
      </c>
      <c r="J14" s="465" t="s">
        <v>861</v>
      </c>
      <c r="K14" s="465">
        <v>3</v>
      </c>
    </row>
    <row r="15" spans="1:11" ht="37.5">
      <c r="A15" s="494">
        <v>4</v>
      </c>
      <c r="B15" s="494" t="s">
        <v>864</v>
      </c>
      <c r="C15" s="465">
        <v>1</v>
      </c>
      <c r="D15" s="465" t="s">
        <v>865</v>
      </c>
      <c r="E15" s="252"/>
      <c r="F15" s="252"/>
      <c r="G15" s="252"/>
      <c r="H15" s="415">
        <v>19750</v>
      </c>
      <c r="I15" s="465">
        <v>2</v>
      </c>
      <c r="J15" s="465" t="s">
        <v>861</v>
      </c>
      <c r="K15" s="465">
        <v>3</v>
      </c>
    </row>
    <row r="16" spans="1:11">
      <c r="A16" s="493">
        <v>5</v>
      </c>
      <c r="B16" s="494" t="s">
        <v>866</v>
      </c>
      <c r="C16" s="465">
        <v>1</v>
      </c>
      <c r="D16" s="465" t="s">
        <v>182</v>
      </c>
      <c r="E16" s="252"/>
      <c r="F16" s="252"/>
      <c r="G16" s="252"/>
      <c r="H16" s="415">
        <v>22400</v>
      </c>
      <c r="I16" s="465">
        <v>2</v>
      </c>
      <c r="J16" s="465" t="s">
        <v>861</v>
      </c>
      <c r="K16" s="465">
        <v>3</v>
      </c>
    </row>
    <row r="17" spans="1:11" ht="37.5">
      <c r="A17" s="493">
        <v>6</v>
      </c>
      <c r="B17" s="494" t="s">
        <v>867</v>
      </c>
      <c r="C17" s="465">
        <v>9</v>
      </c>
      <c r="D17" s="465" t="s">
        <v>254</v>
      </c>
      <c r="E17" s="252"/>
      <c r="F17" s="252"/>
      <c r="G17" s="252"/>
      <c r="H17" s="415">
        <v>124750</v>
      </c>
      <c r="I17" s="465">
        <v>2</v>
      </c>
      <c r="J17" s="465" t="s">
        <v>861</v>
      </c>
      <c r="K17" s="465">
        <v>1</v>
      </c>
    </row>
    <row r="18" spans="1:11" ht="37.5">
      <c r="A18" s="493">
        <v>7</v>
      </c>
      <c r="B18" s="494" t="s">
        <v>868</v>
      </c>
      <c r="C18" s="465">
        <v>1</v>
      </c>
      <c r="D18" s="465" t="s">
        <v>182</v>
      </c>
      <c r="E18" s="252"/>
      <c r="F18" s="252"/>
      <c r="G18" s="252"/>
      <c r="H18" s="415">
        <v>35000</v>
      </c>
      <c r="I18" s="465">
        <v>2</v>
      </c>
      <c r="J18" s="465" t="s">
        <v>861</v>
      </c>
      <c r="K18" s="465">
        <v>2</v>
      </c>
    </row>
    <row r="19" spans="1:11">
      <c r="A19" s="493">
        <v>8</v>
      </c>
      <c r="B19" s="494" t="s">
        <v>869</v>
      </c>
      <c r="C19" s="465">
        <v>182</v>
      </c>
      <c r="D19" s="465" t="s">
        <v>176</v>
      </c>
      <c r="E19" s="252"/>
      <c r="F19" s="252"/>
      <c r="G19" s="252"/>
      <c r="H19" s="415">
        <v>6000</v>
      </c>
      <c r="I19" s="465">
        <v>2</v>
      </c>
      <c r="J19" s="465" t="s">
        <v>861</v>
      </c>
      <c r="K19" s="465">
        <v>2</v>
      </c>
    </row>
    <row r="20" spans="1:11" ht="37.5">
      <c r="A20" s="493">
        <v>9</v>
      </c>
      <c r="B20" s="494" t="s">
        <v>870</v>
      </c>
      <c r="C20" s="465">
        <v>2</v>
      </c>
      <c r="D20" s="465" t="s">
        <v>27</v>
      </c>
      <c r="E20" s="252"/>
      <c r="F20" s="252"/>
      <c r="G20" s="252"/>
      <c r="H20" s="415">
        <v>20000</v>
      </c>
      <c r="I20" s="465">
        <v>2</v>
      </c>
      <c r="J20" s="465" t="s">
        <v>861</v>
      </c>
      <c r="K20" s="465">
        <v>2</v>
      </c>
    </row>
    <row r="21" spans="1:11">
      <c r="A21" s="492" t="s">
        <v>498</v>
      </c>
      <c r="B21" s="492"/>
      <c r="C21" s="492"/>
      <c r="D21" s="492"/>
      <c r="E21" s="492"/>
      <c r="F21" s="492"/>
      <c r="G21" s="492"/>
      <c r="H21" s="492"/>
      <c r="I21" s="492"/>
      <c r="J21" s="492"/>
      <c r="K21" s="492"/>
    </row>
    <row r="22" spans="1:11" ht="37.5">
      <c r="A22" s="493">
        <v>10</v>
      </c>
      <c r="B22" s="494" t="s">
        <v>871</v>
      </c>
      <c r="C22" s="465">
        <v>10</v>
      </c>
      <c r="D22" s="465" t="s">
        <v>254</v>
      </c>
      <c r="E22" s="252"/>
      <c r="F22" s="252"/>
      <c r="G22" s="252"/>
      <c r="H22" s="415">
        <v>10000</v>
      </c>
      <c r="I22" s="465">
        <v>2</v>
      </c>
      <c r="J22" s="465" t="s">
        <v>861</v>
      </c>
      <c r="K22" s="465">
        <v>2</v>
      </c>
    </row>
    <row r="23" spans="1:11">
      <c r="A23" s="493">
        <v>11</v>
      </c>
      <c r="B23" s="494" t="s">
        <v>872</v>
      </c>
      <c r="C23" s="465">
        <v>220</v>
      </c>
      <c r="D23" s="465" t="s">
        <v>176</v>
      </c>
      <c r="E23" s="252"/>
      <c r="F23" s="252"/>
      <c r="G23" s="252"/>
      <c r="H23" s="415">
        <v>15000</v>
      </c>
      <c r="I23" s="465">
        <v>2</v>
      </c>
      <c r="J23" s="465" t="s">
        <v>861</v>
      </c>
      <c r="K23" s="465">
        <v>1</v>
      </c>
    </row>
    <row r="24" spans="1:11">
      <c r="A24" s="492" t="s">
        <v>191</v>
      </c>
      <c r="B24" s="492"/>
      <c r="C24" s="492"/>
      <c r="D24" s="492"/>
      <c r="E24" s="492"/>
      <c r="F24" s="492"/>
      <c r="G24" s="492"/>
      <c r="H24" s="492"/>
      <c r="I24" s="492"/>
      <c r="J24" s="492"/>
      <c r="K24" s="492"/>
    </row>
    <row r="25" spans="1:11" ht="37.5">
      <c r="A25" s="493">
        <v>12</v>
      </c>
      <c r="B25" s="494" t="s">
        <v>873</v>
      </c>
      <c r="C25" s="465">
        <v>3</v>
      </c>
      <c r="D25" s="465" t="s">
        <v>27</v>
      </c>
      <c r="E25" s="252"/>
      <c r="F25" s="252"/>
      <c r="G25" s="252"/>
      <c r="H25" s="415">
        <v>150000</v>
      </c>
      <c r="I25" s="465">
        <v>2</v>
      </c>
      <c r="J25" s="465" t="s">
        <v>861</v>
      </c>
      <c r="K25" s="465">
        <v>3</v>
      </c>
    </row>
  </sheetData>
  <mergeCells count="21">
    <mergeCell ref="A1:K1"/>
    <mergeCell ref="A2:K2"/>
    <mergeCell ref="A3:K3"/>
    <mergeCell ref="A4:A7"/>
    <mergeCell ref="B4:B7"/>
    <mergeCell ref="C4:D4"/>
    <mergeCell ref="E4:G4"/>
    <mergeCell ref="H4:H5"/>
    <mergeCell ref="I4:I6"/>
    <mergeCell ref="J4:J6"/>
    <mergeCell ref="K4:K7"/>
    <mergeCell ref="C5:C7"/>
    <mergeCell ref="D5:D7"/>
    <mergeCell ref="E5:E7"/>
    <mergeCell ref="F5:F7"/>
    <mergeCell ref="G5:G7"/>
    <mergeCell ref="A9:K9"/>
    <mergeCell ref="A10:K10"/>
    <mergeCell ref="A12:K12"/>
    <mergeCell ref="A21:K21"/>
    <mergeCell ref="A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20</vt:i4>
      </vt:variant>
      <vt:variant>
        <vt:lpstr>ช่วงที่มีชื่อ</vt:lpstr>
      </vt:variant>
      <vt:variant>
        <vt:i4>2</vt:i4>
      </vt:variant>
    </vt:vector>
  </HeadingPairs>
  <TitlesOfParts>
    <vt:vector size="22" baseType="lpstr">
      <vt:lpstr>ผล</vt:lpstr>
      <vt:lpstr>สนง.เกษตรและสหกรณ์</vt:lpstr>
      <vt:lpstr>โครงการชลประทาน</vt:lpstr>
      <vt:lpstr>ตรวจบัญชีสหกรณ์</vt:lpstr>
      <vt:lpstr>สำนักงานประมง</vt:lpstr>
      <vt:lpstr>ศพช กระบี่</vt:lpstr>
      <vt:lpstr>ศปท กระบี่</vt:lpstr>
      <vt:lpstr>ศ ศึกษาการพัฒนาพันธุ์ปูฯ</vt:lpstr>
      <vt:lpstr>สำนักงานปศุสัตว์</vt:lpstr>
      <vt:lpstr>ศูนย์วิจัยและบำรุงพันธุ์สัตว์</vt:lpstr>
      <vt:lpstr>สถานีพัฒนาที่ดินกระบี่</vt:lpstr>
      <vt:lpstr>ด่านตรวจพืชกระบี่</vt:lpstr>
      <vt:lpstr>ศวพ.</vt:lpstr>
      <vt:lpstr>ศวป.</vt:lpstr>
      <vt:lpstr>สำนักงานเกษตรจังหวัด</vt:lpstr>
      <vt:lpstr>ศ พืชสวน</vt:lpstr>
      <vt:lpstr>สำนักงานสหกรณ์</vt:lpstr>
      <vt:lpstr>สปก</vt:lpstr>
      <vt:lpstr>กยท</vt:lpstr>
      <vt:lpstr>ศูนย์วิจัยข้าว</vt:lpstr>
      <vt:lpstr>ผล!Print_Area</vt:lpstr>
      <vt:lpstr>ผล!Print_Titles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จังหวัดกระบี่</dc:creator>
  <cp:lastModifiedBy>Pr</cp:lastModifiedBy>
  <cp:lastPrinted>2024-01-16T02:52:05Z</cp:lastPrinted>
  <dcterms:created xsi:type="dcterms:W3CDTF">2024-01-15T07:12:25Z</dcterms:created>
  <dcterms:modified xsi:type="dcterms:W3CDTF">2024-01-30T01:39:13Z</dcterms:modified>
</cp:coreProperties>
</file>