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029DC719-D562-40A1-8471-0E9E6C223CDC}" xr6:coauthVersionLast="47" xr6:coauthVersionMax="47" xr10:uidLastSave="{00000000-0000-0000-0000-000000000000}"/>
  <bookViews>
    <workbookView xWindow="-96" yWindow="0" windowWidth="11712" windowHeight="12336" activeTab="3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Print_Titles" localSheetId="2">'ตผจ 01'!$6:$8</definedName>
    <definedName name="_xlnm.Print_Titles" localSheetId="3">'ตผจ 02'!$1:$8</definedName>
    <definedName name="_xlnm.Print_Titles" localSheetId="1">'ผป 02'!$1:$6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4" i="6" l="1"/>
  <c r="E56" i="6"/>
  <c r="E52" i="6"/>
  <c r="N52" i="6" s="1"/>
  <c r="E47" i="6"/>
  <c r="N47" i="6" s="1"/>
  <c r="E45" i="6"/>
  <c r="E43" i="6"/>
  <c r="N43" i="6" s="1"/>
  <c r="E39" i="6"/>
  <c r="E38" i="6"/>
  <c r="E37" i="6"/>
  <c r="N37" i="6" s="1"/>
  <c r="E36" i="6"/>
  <c r="E34" i="6"/>
  <c r="E29" i="6"/>
  <c r="E28" i="6"/>
  <c r="E57" i="6" s="1"/>
  <c r="E27" i="6"/>
  <c r="E26" i="6"/>
  <c r="H55" i="2"/>
  <c r="H54" i="2"/>
  <c r="H50" i="2"/>
  <c r="H45" i="2"/>
  <c r="H43" i="2"/>
  <c r="H41" i="2"/>
  <c r="H37" i="2"/>
  <c r="H36" i="2"/>
  <c r="H35" i="2"/>
  <c r="H34" i="2"/>
  <c r="H32" i="2"/>
  <c r="H27" i="2"/>
  <c r="H26" i="2"/>
  <c r="H25" i="2"/>
  <c r="H24" i="2"/>
  <c r="N56" i="6"/>
  <c r="N50" i="6"/>
  <c r="N49" i="6"/>
  <c r="N48" i="6"/>
  <c r="N46" i="6"/>
  <c r="N45" i="6"/>
  <c r="N42" i="6"/>
  <c r="N41" i="6"/>
  <c r="N39" i="6"/>
  <c r="N38" i="6"/>
  <c r="N36" i="6"/>
  <c r="N11" i="6" l="1"/>
  <c r="N20" i="6"/>
  <c r="N35" i="6"/>
  <c r="N15" i="6"/>
  <c r="N17" i="6" l="1"/>
  <c r="N32" i="6"/>
  <c r="N33" i="6"/>
  <c r="N14" i="6" l="1"/>
  <c r="N16" i="6"/>
  <c r="N18" i="6"/>
  <c r="N19" i="6"/>
  <c r="N21" i="6"/>
  <c r="N22" i="6"/>
  <c r="N23" i="6"/>
  <c r="N24" i="6"/>
  <c r="N25" i="6"/>
  <c r="N26" i="6"/>
  <c r="N27" i="6"/>
  <c r="N28" i="6"/>
  <c r="N29" i="6"/>
  <c r="N30" i="6"/>
  <c r="N31" i="6"/>
  <c r="N34" i="6"/>
  <c r="N12" i="6"/>
  <c r="N13" i="6"/>
  <c r="M57" i="6" l="1"/>
  <c r="C55" i="2" l="1"/>
  <c r="N57" i="6" l="1"/>
  <c r="C57" i="6"/>
</calcChain>
</file>

<file path=xl/sharedStrings.xml><?xml version="1.0" encoding="utf-8"?>
<sst xmlns="http://schemas.openxmlformats.org/spreadsheetml/2006/main" count="587" uniqueCount="184">
  <si>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</si>
  <si>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</si>
  <si>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</si>
  <si>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</si>
  <si>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</si>
  <si>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</si>
  <si>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</si>
  <si>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</si>
  <si>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</si>
  <si>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</si>
  <si>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</si>
  <si>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</si>
  <si>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</si>
  <si>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</si>
  <si>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</si>
  <si>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</si>
  <si>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</si>
  <si>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</si>
  <si>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</si>
  <si>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</si>
  <si>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</si>
  <si>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>ผลการดำเนินงาน</t>
  </si>
  <si>
    <t xml:space="preserve">เบิกจ่าย
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</si>
  <si>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</si>
  <si>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</si>
  <si>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</si>
  <si>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</si>
  <si>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</si>
  <si>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</si>
  <si>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</si>
  <si>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</si>
  <si>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</si>
  <si>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</si>
  <si>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</si>
  <si>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</si>
  <si>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</si>
  <si>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</si>
  <si>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</si>
  <si>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</si>
  <si>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</si>
  <si>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 3 แหล่ง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</si>
  <si>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</si>
  <si>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</si>
  <si>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</si>
  <si>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</si>
  <si>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</si>
  <si>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</si>
  <si>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</si>
  <si>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</si>
  <si>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</si>
  <si>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</si>
  <si>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</si>
  <si>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</si>
  <si>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</si>
  <si>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</si>
  <si>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</si>
  <si>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</si>
  <si>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</si>
  <si>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</si>
  <si>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</si>
  <si>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</si>
  <si>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</si>
  <si>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</si>
  <si>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</si>
  <si>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</si>
  <si>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</si>
  <si>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จำแนกตามประเด็นการพัฒนาภายใต้แผนปฏิบัติการด้านการเกษตรและสหกรณ์ พ.ศ. 2566 - 2570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</si>
  <si>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</si>
  <si>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</si>
  <si>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</si>
  <si>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</si>
  <si>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</si>
  <si>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</si>
  <si>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</si>
  <si>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</si>
  <si>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</si>
  <si>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</si>
  <si>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</si>
  <si>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</si>
  <si>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</si>
  <si>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</si>
  <si>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</si>
  <si>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</si>
  <si>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</si>
  <si>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</si>
  <si>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</si>
  <si>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</si>
  <si>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</si>
  <si>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</si>
  <si>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</si>
  <si>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</si>
  <si>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>แห่ง</t>
  </si>
  <si>
    <t xml:space="preserve"> หน่วยงาน โครงการชลประทานกระบี่</t>
  </si>
  <si>
    <t xml:space="preserve"> </t>
  </si>
  <si>
    <t>กรมชลประทาน</t>
  </si>
  <si>
    <t>เขาพนม</t>
  </si>
  <si>
    <t>เขาเขน</t>
  </si>
  <si>
    <t>ปลายพระยา</t>
  </si>
  <si>
    <t>คลองท่อมใต้</t>
  </si>
  <si>
    <t>คลองท่อม</t>
  </si>
  <si>
    <t>เมืองกระบี่</t>
  </si>
  <si>
    <t>สินปุน</t>
  </si>
  <si>
    <t>พรุเตียว</t>
  </si>
  <si>
    <t>ทรายขาว</t>
  </si>
  <si>
    <t>กระบี่น้อย</t>
  </si>
  <si>
    <t>ไสไทย</t>
  </si>
  <si>
    <t>อยู่ระหว่างดำเนินการ</t>
  </si>
  <si>
    <t xml:space="preserve">  หน่วยงาน โครงการชลประทานกระบี่</t>
  </si>
  <si>
    <t>-</t>
  </si>
  <si>
    <t>แบบสรุปงบประมาณตามแผนปฏิบัติการด้านการเกษตรและสหกรณ์ของจังหวัดกระบี่  ประจำปีงบประมาณ พ.ศ. 2568</t>
  </si>
  <si>
    <t>แบบบัญชีงาน/โครงการตามแผนปฏิบัติการด้านการเกษตรและสหกรณ์ของจังหวัดกระบี่ ประจำปีงบประมาณ พ.ศ. 2568</t>
  </si>
  <si>
    <t>ซ่อมแซมบ้านพักข้าราชการ 3-4 ฝายคลองน้ำแดง จำนวน 1 หลัง ตำบลพรุเตียว อำเภอเขาพนม จังหวัดกระบี่</t>
  </si>
  <si>
    <t>ซ่อมแซมบ้านพักข้าราชการ 1-2 อ่างเก็บน้ำห้วยลึก จำนวน 1 หลัง ตำบลเขาเขน อำเภอปลายพระยา จังหวัดกระบี่</t>
  </si>
  <si>
    <t>ซ่อมแซมบ้านพักข้าราชการ 1-2 ฝายคลองน้ำแดง จำนวน 1 หลัง  ตำบลพรุเตียว อำภอเขาพนม จังหวัดกระบี่</t>
  </si>
  <si>
    <t>ซ่อมแซมบ้านพักข้าราชการ 5-6 อ่างเก็บน้ำคลองแห้ง จำนวน 1 หลัง ตำบลกระบี่น้อย อำเภอเมืองกระบี่ จังหวัดกระบี่</t>
  </si>
  <si>
    <t>ซ่อมแซมบ้านพักข้าราชการ 3-4 อ่างเก็บน้ำคลองแห้ง จำนวน 1 หลัง ตำบลกระบี่น้อย อำเภอเมืองกระบี่ จังหวัดกระบี่</t>
  </si>
  <si>
    <t>ซ่อมแซมบ้านพักข้าราชการ 1-2 จำนวน 2 ครอบครัว อ่างเก็บน้ำคลองแห้ง จำนวน 1 หลัง ตำบลกระบี่น้อย อำเภอเมืองกระบี่ จังหวัดกระบี่</t>
  </si>
  <si>
    <t>ซ่อมแซมบ้านพักคนงาน 4 ครอบครัว อ่างเก็บน้ำคลองแห้ง จำนวน 1 หลัง ตำบลกระบี่น้อย อำเภอเมืองกระบี่ จังหวัดกระบี่</t>
  </si>
  <si>
    <t>บริหารการส่งน้ำ โครงการชลประทานกระบี่ พื้นที่ชลประทาน 50,644 ไร่ ตำบลไสไทย อำเภอเมืองกระบี่ จังหวัดกระบี่</t>
  </si>
  <si>
    <t>บำรุงรักษาหัวงาน อ่างเก็บน้ำคลองแห้ง พื้นที่ 1,163 ไร่ โครงการชลประทานกระบี่ ตำบลกระบี่น้อย อำเภอเมืองกระบี่ จังหวัดกระบี่</t>
  </si>
  <si>
    <t>บำรุงรักษาหัวงาน โครงการอันเนื่องมาจากพระราชดำริ พื้นที่  22  ไร่ โครงการชลประทานกระบี่ ตำบลไสไทย อำเภอเมืองกระบี่ จังหวัดกระบี่</t>
  </si>
  <si>
    <t>บำรุงรักษาหัวงาน โครงการอ่างเก็บน้ำห้วยทรายขาว พื้นที่ 590 ไร่ โครงการชลประทานกระบี่ ตำบลทรายขาว อำเภอคลองท่อม จังหวัดกระบี่</t>
  </si>
  <si>
    <t>บำรุงรักษาหัวงาน โครงการฝายคลองทรายขาว พื้นที่ 42 ไร่ โครงการชลประทานกระบี่ ตำบลทรายขาว อำเภอคลองท่อม จังหวัดกระบี่</t>
  </si>
  <si>
    <t>บำรุงรักษาหัวงาน โครงการอ่างเก็บน้ำห้วยน้ำเขียว อันเนื่องมาจากพระราชดำริ พื้นที่ 520 ไร่ โครงการชลประทานกระบี่ ตำบลคลองท่อมใต้  อำเภอคลองท่อม จังหวัดกระบี่</t>
  </si>
  <si>
    <t>บำรุงรักษาทางลำเลียงใหญ่ โครงการชลประทานกระบี่ ระยะทาง 14.990 กิโลเมตร ตำบลไสไทย อำเภอเมืองกระบี่ จังหวัดกระบี่</t>
  </si>
  <si>
    <t>ปรับปรุงสะพาน คสล. ขนาด 7.00 X 7.00 เมตร ข้ามคลองส่งน้ำสายใหญ่ฝั่งขวา กม.0+620 ฝายคลองทรายขาว จำนวน 1 แห่ง ตำบลทรายขาว อำเภอคลองท่อม จังหวัดกระบี่</t>
  </si>
  <si>
    <t>ซ่อมแซมท่อลอดคลองส่งน้ำสายใหญ่ฝั่งขวา ฝายคลองปกาไสย กม.5+900 จำนวน 1 แห่ง ตำบลเหนือคลอง อำเภอเหนือคลอง จังหวัดกระบี่</t>
  </si>
  <si>
    <t>ซ่อมแซมท่อลอดคลองส่งน้ำสายใหญ่ฝั่งขวา ฝายคลองปกาไสย กม.6+450 จำนวน 1 แห่ง ตำบลเหนือคลอง อำเภอเหนือคลอง จังหวัดกระบี่</t>
  </si>
  <si>
    <t>ซ่อมแซมท่อลอดคลองส่งน้ำสายใหญ่ฝั่งขวา ฝายคลองปกาไสย กม.6+870 จำนวน 1 แห่ง ตำบลเหนือคลอง อำเภอเหนือคลอง จังหวัดกระบี่</t>
  </si>
  <si>
    <t>ซ่อมแซมท่อลอดคลองส่งน้ำสายใหญ่ฝั่งขวา ฝายคลองปกาไสย กม.7+520 จำนวน 1 แห่ง ตำบลเหนือคลอง อำเภอเหนือคลอง จังหวัดกระบี่</t>
  </si>
  <si>
    <t>ซ่อมแซมท่อลอดคลองส่งน้ำสายใหญ่ฝั่งขวา ฝายคลองปกาไสย กม.8+400 จำนวน 1 แห่ง ตำบลเหนือคลอง อำเภอเหนือคลอง จังหวัดกระบี่</t>
  </si>
  <si>
    <t>ซ่อมแซมท่อลอดคลองส่งน้ำสายใหญ่ฝั่งขวา ฝายคลองปกาไสย กม.8+680 จำนวน 1 แห่ง ตำบลเหนือคลอง อำเภอเหนือคลอง จังหวัดกระบี่</t>
  </si>
  <si>
    <t>ซ่อมแซมอาคารระบายน้ำท้ายอ่างเก็บน้ำคลองแห้ง 1 แห่ง ตำบลกระบี่น้อย อำเภอเมืองกระบี่ จังหวัดกระบี่</t>
  </si>
  <si>
    <t>ขุดลอกตะกอนดินคลองส่งน้ำสายใหญ่ฝั่งขวา ปริมาณ 4,400 ลบ.ม. ฝายคลองปกาไสย ตำบลเหนือคลอง อำเภอเหนือคลอง จังหวัดกระบี่</t>
  </si>
  <si>
    <t>ขุดลอกตะกอนดินคลองระบายน้ำด้านท้าย อ่างเก็บน้ำคลองแห้ง ปริมาณดินขุด 16,000 ลบ.ม. ตำบลกระบี่น้อย อำเภอเมืองกระบี่ จังหวัดกระบี่</t>
  </si>
  <si>
    <t>ซ่อมแซมคอนกรีตดาดคลองส่งน้ำสายใหญ่ฝั่งขวา ฝายคลองปกาไสย พื้นที่ 5,446 ตร.ม. ตำบลเหนือคลอง อำเภอเหนือคลอง จังหวัดกระบี่</t>
  </si>
  <si>
    <t>ขุดลอกตะกอนดินคลองส่งน้ำสาย 1R-LMC กม.0+000-2+550 ปริมาณดิน 800 ลบ.ม.ฝายคลองน้ำแดง ตำบลพรุเตียว อำเภอเขาพนม จังหวัดกระบี่</t>
  </si>
  <si>
    <t>ขุดลอกตะกอนดินคลองส่งน้ำสาย RMC กม.0+000 -3+300 ปริมาณดิน 700 ลบ.ม. ฝายคลองน้ำแดง ตำบลพรุเตียว อำเภอเขาพนม จังหวัดกระบี่</t>
  </si>
  <si>
    <t>ขุดลอกตะกอนดินคลองส่งน้ำสาย 1L-RMC กม.0+000 - 2+850 ปริมาณดิน 600 ลบ.ม. ฝายคลองน้ำแดง ตำบลพรุเตียว อำเภอเขาพนม จังหวัดกระบี่</t>
  </si>
  <si>
    <t>ขุดลอกตะกอนดินคลองส่งน้ำสาย LMC กม.0+000 - 4+300 ปริมาณดิน 1,800 ลบ.ม. ฝายคลองน้ำแดง ตำบลพรุเตียว อำเภอเขาพนม จังหวัดกระบี่</t>
  </si>
  <si>
    <t>ขุดลอกตะกอนดินคลองส่งน้ำสาย 1L-LMC กม.0+000-3+000 ปริมาณดิน 700 ลบ.ม.ฝายคลองน้ำแดง ตำบลพรุเตียว อำเภอเขาพนม จังหวัดกระบี่</t>
  </si>
  <si>
    <t>ขุดลอกตะกอนดินคลองส่งน้ำสาย RMC กม.1+500 - 12+270 ปริมาณดินขุด 4,000 ลบ.ม. ฝายคลองบางกำปรัด ตำบลสินปุน อำเภอเขาพนม จังหวัดกระบี่</t>
  </si>
  <si>
    <t>ขุดลอกตะกอนดินคลองส่งน้ำสาย 1R-RMC กม.0+000 - 8+761 ปริมาณดิน 2,500 ลบ.ม. ฝายคลองบางกำปรัด ตำบลสินปุน อำเภอเขาพนม จังหวัดกระบี่</t>
  </si>
  <si>
    <t>ขุดลอกตะกอนดินคลองส่งน้ำสาย 1L-RMC กม.0+000 - 2+200 ปริมาณดิน 570 ลบ.ม. ฝายคลองบางกำปรัด ตำบลสินปุน อำเภอเขาพนม จังหวัดกระบี่</t>
  </si>
  <si>
    <t>ซ่อมแซมบำรุงรักษาระบบชลประทาน ตามข้อเสนอเกษตรกร ผู้ใช้น้ำชลประทาน จำนวน 10 รายการ โครงการชลประทานกระบี่ ตำบลไสไทย อำเภอเมืองกระบี่ จังหวัดกระบี่</t>
  </si>
  <si>
    <t>ซ่อมแซม ทรบ. ปลายคลองส่งน้ำสาย 1L-LMC ฝายคลองน้ำแดง จำนวน 1 แห่ง ตำบลเขาดิน อำเภอเขาพนม จังหวัดกระบี่</t>
  </si>
  <si>
    <t>ซ่อมแซม ทรบ. ปลายคลองส่งน้ำสาย RMC อ่างเก็บน้ำคลองหยาอันเนื่องมาจากพระราชดำริ จำนวน 1 แห่ง ตำบลปลายพระยา อำเภอปลายพระยา จังหวัดกระบี่</t>
  </si>
  <si>
    <t>ซ่อมแซม ทรบ. ปลายคลองส่งน้ำสาย 2L-RMC อ่างเก็บน้ำคลองหยาอันเนื่องมาจากพระราชดำริ จำนวน 1 แห่ง  ตำบลปลายพระยา อำเภอปลายพระยา จังหวัดกระบี่</t>
  </si>
  <si>
    <t>ซ่อมแซมอาคาร Spillway อ่างเก็บน้ำห้วยทรายขาว ต.ทรายขาว อ.คลองท่อม จ.กระบี่</t>
  </si>
  <si>
    <t>ซ่อมแซมอาคาร Outlet อ่างเก็บน้ำห้วยทรายขาว ต.ทรายขาว อ.คลองท่อม จ.กระบี่</t>
  </si>
  <si>
    <t>ซ่อมแซมบำรุงรักษาระบบชลประทานอันเนื่องมาจากพระราชดำริ ตามข้อเสนอเกษตรกร ในเขตจังหวัดกระบี่พื้นที่ 19 ไร่ โครงการชลประทานกระบี่ จังหวัดกระบี่</t>
  </si>
  <si>
    <t>สถานีสูบน้ำด้วยไฟฟ้าพร้อมระบบส่งน้ำ อ่างเก็บน้ำคลองหยา อันเนื่องมาจากพระราชดำริ พื้นที่ชลประทาน 2,000 ไร่ ตำบลปลายพระยา อำเภอปลายพระยา จังหวัดกระบี่</t>
  </si>
  <si>
    <t>ถนนรอบอ่างเก็บน้ำคลองหยาอันเนื่องมาจากพระราชดำริ ระยะทาง 7.900 กม. ตำบลปลายพระยา อำเภอปลายพระยา จังหวัดกระบี่</t>
  </si>
  <si>
    <t>ปรับปรุงท่อลอดคลองส่งน้ำสาย RMC กม.2+080 ขนาด 1.50 X 1.50 ม. จำนวน 2 ช่องฝายคลองน้ำแดง ตำบลพรุเตียว อำเภอเขาพนม จังหวัดกระบี่</t>
  </si>
  <si>
    <t>ปรับปรุงท่อลอดคลองส่งน้ำสาย 1R-LMC กม.0+750 ขนาด 1.50 X 1.50 ม. จำนวน 2 ช่องฝายคลองน้ำแดง ตำบลพรุเตียว อำเภอเขาพนม จังหวัดกระบี่</t>
  </si>
  <si>
    <t>ปรับปรุงคลองส่งน้ำสาย 1 ซ้าย สายใหญ่ฝั่งขวา ฝายคลองปกาไสย ตำบลเหนือคลอง อำเภอเหนือคลอง จังหวัดกระบี่</t>
  </si>
  <si>
    <t>สถานีสูบน้ำด้วยไฟฟ้าพร้อมระบบส่งน้ำบ้านทะเลหอย พื้นที่รับประโยชน์ 750 ไร่ ต.ปลายพระยา อ.ปลายพระยา จ.กระบี่</t>
  </si>
  <si>
    <t>พ.ย.67 - ม.ค.68</t>
  </si>
  <si>
    <t>พ.ย.67 - พ.ค.68</t>
  </si>
  <si>
    <t>ต.ค.67 - ก.ย.68</t>
  </si>
  <si>
    <t>พ.ย.67 - ก.ย.68</t>
  </si>
  <si>
    <t>พ.ย.67 - เม.ย.68</t>
  </si>
  <si>
    <t>มี.ค.68 - พ.ค.68</t>
  </si>
  <si>
    <t>พ.ย.67 - ก.พ.68</t>
  </si>
  <si>
    <t>พ.ย.67 - ธ.ค.67</t>
  </si>
  <si>
    <t>พ.ค.68 - มิ.ย.68</t>
  </si>
  <si>
    <t>พ.ย.67 - มี.ค.68</t>
  </si>
  <si>
    <t>ธ.ค.67 - เม.ย.68</t>
  </si>
  <si>
    <t>พ.ย.67 - มิ.ย.68</t>
  </si>
  <si>
    <t>เหนือคลอง</t>
  </si>
  <si>
    <t>เขาดิน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</si>
  <si>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กระบี่ ประจำปีงบประมาณ พ.ศ. 2568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</si>
  <si>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กระบี่ ประจำปีงบประมาณ พ.ศ. 2568</t>
  </si>
  <si>
    <t>บริหารการส่งน้ำ โครงการชลประทานกระบี่ พื้นที่ชลประทาน 50,664 ไร่ ตำบลไสไทย อำเภอเมืองกระบี่ จังหวัดกระบี่</t>
  </si>
  <si>
    <t>รอใบโอนจัดสรร</t>
  </si>
  <si>
    <t>รวม 46 หน่วยงาน</t>
  </si>
  <si>
    <t>ดำเนินการแล้วเสร็จ</t>
  </si>
  <si>
    <t xml:space="preserve">                      ไตรมาสที่ 1    สิ้นเดือนธันวาคม 2567    รายงานภายในวันที่ 10 มกราคม 2568</t>
  </si>
  <si>
    <t xml:space="preserve">                      ไตรมาสที่ 2    สิ้นเดือนมีนาคม 2568     รายงานภายในวันที่ 10 เมษายน 2568</t>
  </si>
  <si>
    <t xml:space="preserve">                      ไตรมาสที่ 3    สิ้นเดือนมิถุนายน 2568   รายงานภายในวันที่ 10 กรกฎาคม 2568</t>
  </si>
  <si>
    <t xml:space="preserve">                      ไตรมาสที่ 4    สิ้นเดือนกันยายน 2568   รายงานภายในวันที่ 10 ตุลาคม 2568</t>
  </si>
  <si>
    <t>รวมทั้งสิ้น 46 หน่วยงาน</t>
  </si>
  <si>
    <t xml:space="preserve">  ณ วันที่ 16 เดือน ธันวาคม พ.ศ. 2567</t>
  </si>
  <si>
    <t>ณ วันที่ 16 เดือน ธันวาคม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</si>
</sst>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</numFmts>
  <fonts count="44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sz val="10"/>
      <name val="Arial"/>
      <family val="2"/>
    </font>
    <font>
      <b/>
      <sz val="10"/>
      <name val="TH SarabunIT๙"/>
      <family val="2"/>
    </font>
    <font>
      <sz val="14"/>
      <name val="AngsanaUPC"/>
      <family val="1"/>
    </font>
    <font>
      <sz val="16"/>
      <color theme="1"/>
      <name val="TH SarabunIT๙"/>
      <family val="2"/>
    </font>
    <font>
      <sz val="14"/>
      <color theme="1"/>
      <name val="TH Sarabun New"/>
      <family val="2"/>
    </font>
    <font>
      <sz val="14"/>
      <name val="TH Sarabun New"/>
      <family val="2"/>
    </font>
    <font>
      <sz val="14"/>
      <color theme="1" tint="4.9989318521683403E-2"/>
      <name val="TH Sarabun Ne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43" fontId="3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9" fillId="0" borderId="0"/>
  </cellStyleXfs>
  <cellXfs count="103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2" xfId="0" applyFont="1" applyBorder="1"/>
    <xf numFmtId="0" fontId="21" fillId="0" borderId="15" xfId="0" applyFont="1" applyBorder="1"/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6" xfId="0" applyFont="1" applyBorder="1"/>
    <xf numFmtId="0" fontId="23" fillId="0" borderId="16" xfId="0" applyFont="1" applyBorder="1" applyAlignment="1">
      <alignment horizontal="right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4" fillId="0" borderId="17" xfId="0" applyFont="1" applyBorder="1" applyAlignment="1">
      <alignment horizontal="center"/>
    </xf>
    <xf numFmtId="49" fontId="28" fillId="0" borderId="18" xfId="0" applyNumberFormat="1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9" xfId="0" applyFont="1" applyBorder="1"/>
    <xf numFmtId="0" fontId="21" fillId="0" borderId="16" xfId="0" applyFont="1" applyBorder="1"/>
    <xf numFmtId="0" fontId="21" fillId="0" borderId="20" xfId="0" applyFont="1" applyBorder="1"/>
    <xf numFmtId="0" fontId="26" fillId="0" borderId="12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6" xfId="0" applyFont="1" applyBorder="1" applyAlignment="1">
      <alignment horizontal="right" vertical="center"/>
    </xf>
    <xf numFmtId="0" fontId="33" fillId="0" borderId="0" xfId="0" applyFont="1"/>
    <xf numFmtId="0" fontId="23" fillId="0" borderId="0" xfId="0" applyFont="1" applyAlignment="1">
      <alignment horizontal="center"/>
    </xf>
    <xf numFmtId="49" fontId="21" fillId="0" borderId="15" xfId="0" applyNumberFormat="1" applyFont="1" applyBorder="1" applyAlignment="1">
      <alignment horizontal="center" vertical="center"/>
    </xf>
    <xf numFmtId="0" fontId="0" fillId="0" borderId="16" xfId="0" applyBorder="1"/>
    <xf numFmtId="0" fontId="21" fillId="0" borderId="21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/>
    </xf>
    <xf numFmtId="43" fontId="21" fillId="0" borderId="12" xfId="0" applyNumberFormat="1" applyFont="1" applyBorder="1" applyAlignment="1">
      <alignment vertical="center"/>
    </xf>
    <xf numFmtId="0" fontId="23" fillId="0" borderId="12" xfId="0" applyFont="1" applyBorder="1" applyAlignment="1">
      <alignment horizontal="center" vertical="top"/>
    </xf>
    <xf numFmtId="0" fontId="21" fillId="0" borderId="12" xfId="0" applyFont="1" applyBorder="1" applyAlignment="1">
      <alignment horizontal="center" vertical="center"/>
    </xf>
    <xf numFmtId="43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vertic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43" fontId="23" fillId="0" borderId="12" xfId="42" applyFont="1" applyBorder="1"/>
    <xf numFmtId="10" fontId="21" fillId="0" borderId="12" xfId="0" applyNumberFormat="1" applyFont="1" applyBorder="1" applyAlignment="1">
      <alignment vertical="center"/>
    </xf>
    <xf numFmtId="0" fontId="21" fillId="0" borderId="12" xfId="0" applyFont="1" applyBorder="1" applyAlignment="1">
      <alignment horizontal="center" vertical="top"/>
    </xf>
    <xf numFmtId="43" fontId="21" fillId="0" borderId="12" xfId="42" applyFont="1" applyBorder="1" applyAlignment="1">
      <alignment horizontal="center"/>
    </xf>
    <xf numFmtId="10" fontId="23" fillId="0" borderId="12" xfId="0" applyNumberFormat="1" applyFont="1" applyBorder="1" applyAlignment="1">
      <alignment vertical="top"/>
    </xf>
    <xf numFmtId="0" fontId="23" fillId="0" borderId="24" xfId="0" applyFont="1" applyBorder="1" applyAlignment="1">
      <alignment vertical="center"/>
    </xf>
    <xf numFmtId="0" fontId="21" fillId="0" borderId="12" xfId="0" applyFont="1" applyBorder="1" applyAlignment="1">
      <alignment horizontal="center"/>
    </xf>
    <xf numFmtId="0" fontId="24" fillId="0" borderId="12" xfId="0" applyFont="1" applyBorder="1" applyAlignment="1">
      <alignment horizontal="center" vertical="center"/>
    </xf>
    <xf numFmtId="43" fontId="23" fillId="0" borderId="12" xfId="42" applyFont="1" applyBorder="1" applyAlignment="1">
      <alignment horizontal="center" vertical="top"/>
    </xf>
    <xf numFmtId="43" fontId="40" fillId="0" borderId="12" xfId="42" applyFont="1" applyBorder="1" applyAlignment="1">
      <alignment vertical="top"/>
    </xf>
    <xf numFmtId="0" fontId="23" fillId="24" borderId="12" xfId="0" applyFont="1" applyFill="1" applyBorder="1" applyAlignment="1">
      <alignment horizontal="center" vertical="top"/>
    </xf>
    <xf numFmtId="0" fontId="31" fillId="0" borderId="12" xfId="0" applyFont="1" applyBorder="1" applyAlignment="1">
      <alignment vertical="center"/>
    </xf>
    <xf numFmtId="0" fontId="41" fillId="0" borderId="12" xfId="0" applyFont="1" applyBorder="1" applyAlignment="1">
      <alignment vertical="top" wrapText="1"/>
    </xf>
    <xf numFmtId="0" fontId="42" fillId="0" borderId="12" xfId="0" applyFont="1" applyBorder="1" applyAlignment="1">
      <alignment vertical="top" wrapText="1"/>
    </xf>
    <xf numFmtId="0" fontId="43" fillId="0" borderId="12" xfId="0" applyFont="1" applyBorder="1" applyAlignment="1">
      <alignment vertical="top" wrapText="1"/>
    </xf>
    <xf numFmtId="165" fontId="41" fillId="0" borderId="12" xfId="43" applyNumberFormat="1" applyFont="1" applyFill="1" applyBorder="1" applyAlignment="1">
      <alignment horizontal="left" vertical="top" wrapText="1"/>
    </xf>
    <xf numFmtId="43" fontId="40" fillId="0" borderId="12" xfId="42" applyFont="1" applyBorder="1" applyAlignment="1">
      <alignment horizontal="center" vertical="top"/>
    </xf>
    <xf numFmtId="10" fontId="23" fillId="0" borderId="12" xfId="0" applyNumberFormat="1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49" fontId="26" fillId="0" borderId="12" xfId="0" applyNumberFormat="1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12" xfId="0" applyFont="1" applyBorder="1" applyAlignment="1">
      <alignment wrapText="1"/>
    </xf>
    <xf numFmtId="0" fontId="22" fillId="0" borderId="0" xfId="0" applyFont="1" applyAlignment="1">
      <alignment horizontal="right" vertical="center"/>
    </xf>
    <xf numFmtId="0" fontId="29" fillId="0" borderId="12" xfId="0" applyFont="1" applyBorder="1" applyAlignment="1">
      <alignment horizontal="center" vertical="center" wrapText="1" shrinkToFit="1"/>
    </xf>
    <xf numFmtId="0" fontId="29" fillId="0" borderId="1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 shrinkToFit="1"/>
    </xf>
    <xf numFmtId="0" fontId="24" fillId="0" borderId="12" xfId="0" applyFont="1" applyBorder="1" applyAlignment="1">
      <alignment vertical="center" shrinkToFit="1"/>
    </xf>
    <xf numFmtId="0" fontId="24" fillId="0" borderId="12" xfId="0" applyFont="1" applyBorder="1" applyAlignment="1">
      <alignment vertical="center"/>
    </xf>
    <xf numFmtId="0" fontId="24" fillId="0" borderId="19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top"/>
    </xf>
    <xf numFmtId="0" fontId="21" fillId="0" borderId="22" xfId="0" applyFont="1" applyBorder="1" applyAlignment="1">
      <alignment horizontal="center" vertical="top"/>
    </xf>
    <xf numFmtId="0" fontId="21" fillId="0" borderId="23" xfId="0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5" xfId="0" applyNumberFormat="1" applyFont="1" applyBorder="1" applyAlignment="1">
      <alignment horizontal="center" vertical="center"/>
    </xf>
    <xf numFmtId="49" fontId="26" fillId="0" borderId="11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5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3" fillId="0" borderId="16" xfId="0" applyFont="1" applyBorder="1" applyAlignment="1">
      <alignment horizontal="right" vertical="center"/>
    </xf>
    <xf numFmtId="0" fontId="35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vertical="center" wrapText="1"/>
    </xf>
    <xf numFmtId="0" fontId="41" fillId="25" borderId="12" xfId="0" applyFont="1" applyFill="1" applyBorder="1" applyAlignment="1">
      <alignment vertical="top" wrapText="1"/>
    </xf>
    <xf numFmtId="0" fontId="42" fillId="25" borderId="12" xfId="0" applyFont="1" applyFill="1" applyBorder="1" applyAlignment="1">
      <alignment vertical="top" wrapText="1"/>
    </xf>
    <xf numFmtId="0" fontId="43" fillId="25" borderId="12" xfId="0" applyFont="1" applyFill="1" applyBorder="1" applyAlignment="1">
      <alignment vertical="top" wrapText="1"/>
    </xf>
    <xf numFmtId="165" fontId="41" fillId="25" borderId="12" xfId="43" applyNumberFormat="1" applyFont="1" applyFill="1" applyBorder="1" applyAlignment="1">
      <alignment horizontal="left" vertical="top" wrapText="1"/>
    </xf>
  </cellXfs>
  <cellStyles count="45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rmal_mask 2" xfId="44" xr:uid="{7D8B5506-8361-4377-9841-213E61B52E2E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จุลภาค" xfId="42" builtinId="3"/>
    <cellStyle name="จุลภาค 2" xfId="43" xr:uid="{A133B8F0-429E-4703-9BEC-140FD3CC7546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zoomScaleNormal="100" workbookViewId="0">
      <selection activeCell="S18" sqref="S18"/>
    </sheetView>
  </sheetViews>
  <sheetFormatPr defaultColWidth="9.109375" defaultRowHeight="19.8" x14ac:dyDescent="0.5"/>
  <cols>
    <col min="1" max="1" width="5.6640625" style="1" customWidth="1"/>
    <col min="2" max="2" width="20.6640625" style="1" customWidth="1"/>
    <col min="3" max="3" width="12.6640625" style="1" customWidth="1"/>
    <col min="4" max="8" width="10.6640625" style="1" customWidth="1"/>
    <col min="9" max="9" width="22.109375" style="1" customWidth="1"/>
    <col min="10" max="10" width="11.44140625" style="1" customWidth="1"/>
    <col min="11" max="11" width="11.33203125" style="1" customWidth="1"/>
    <col min="12" max="13" width="4.33203125" style="1" customWidth="1"/>
    <col min="14" max="14" width="20" style="1" customWidth="1"/>
    <col min="15" max="16384" width="9.109375" style="1"/>
  </cols>
  <sheetData>
    <row r="1" spans="1:14" ht="21" x14ac:dyDescent="0.5">
      <c r="A1" s="2"/>
      <c r="B1" s="66" t="s">
        <v>109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23" t="s">
        <v>0</v>
      </c>
    </row>
    <row r="2" spans="1:14" ht="21" x14ac:dyDescent="0.5">
      <c r="A2" s="2"/>
      <c r="B2" s="66" t="s">
        <v>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22"/>
    </row>
    <row r="3" spans="1:14" ht="21" x14ac:dyDescent="0.5">
      <c r="A3" s="2"/>
      <c r="B3" s="66" t="s">
        <v>66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9" t="s">
        <v>2</v>
      </c>
    </row>
    <row r="4" spans="1:14" customFormat="1" ht="13.2" x14ac:dyDescent="0.25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4" x14ac:dyDescent="0.5">
      <c r="A5" s="57" t="s">
        <v>25</v>
      </c>
      <c r="B5" s="57" t="s">
        <v>56</v>
      </c>
      <c r="C5" s="57" t="s">
        <v>39</v>
      </c>
      <c r="D5" s="58" t="s">
        <v>57</v>
      </c>
      <c r="E5" s="58"/>
      <c r="F5" s="58"/>
      <c r="G5" s="58"/>
      <c r="H5" s="58"/>
      <c r="I5" s="58"/>
      <c r="J5" s="58"/>
      <c r="K5" s="58"/>
      <c r="L5" s="57" t="s">
        <v>58</v>
      </c>
      <c r="M5" s="57"/>
      <c r="N5" s="57" t="s">
        <v>59</v>
      </c>
    </row>
    <row r="6" spans="1:14" x14ac:dyDescent="0.5">
      <c r="A6" s="58"/>
      <c r="B6" s="58"/>
      <c r="C6" s="58"/>
      <c r="D6" s="65" t="s">
        <v>67</v>
      </c>
      <c r="E6" s="65"/>
      <c r="F6" s="65" t="s">
        <v>68</v>
      </c>
      <c r="G6" s="65"/>
      <c r="H6" s="65" t="s">
        <v>69</v>
      </c>
      <c r="I6" s="65"/>
      <c r="J6" s="65" t="s">
        <v>70</v>
      </c>
      <c r="K6" s="65"/>
      <c r="L6" s="57"/>
      <c r="M6" s="57"/>
      <c r="N6" s="57"/>
    </row>
    <row r="7" spans="1:14" x14ac:dyDescent="0.5">
      <c r="A7" s="58"/>
      <c r="B7" s="58"/>
      <c r="C7" s="58"/>
      <c r="D7" s="4" t="s">
        <v>4</v>
      </c>
      <c r="E7" s="4" t="s">
        <v>5</v>
      </c>
      <c r="F7" s="4" t="s">
        <v>4</v>
      </c>
      <c r="G7" s="4" t="s">
        <v>5</v>
      </c>
      <c r="H7" s="4" t="s">
        <v>4</v>
      </c>
      <c r="I7" s="4" t="s">
        <v>5</v>
      </c>
      <c r="J7" s="4" t="s">
        <v>4</v>
      </c>
      <c r="K7" s="4" t="s">
        <v>5</v>
      </c>
      <c r="L7" s="57"/>
      <c r="M7" s="57"/>
      <c r="N7" s="57"/>
    </row>
    <row r="8" spans="1:14" ht="18.899999999999999" customHeight="1" x14ac:dyDescent="0.5">
      <c r="A8" s="59">
        <v>1</v>
      </c>
      <c r="B8" s="62" t="s">
        <v>94</v>
      </c>
      <c r="C8" s="30" t="s">
        <v>41</v>
      </c>
      <c r="D8" s="6"/>
      <c r="E8" s="6"/>
      <c r="F8" s="6"/>
      <c r="G8" s="6"/>
      <c r="H8" s="6"/>
      <c r="I8" s="6"/>
      <c r="J8" s="6"/>
      <c r="K8" s="6"/>
      <c r="L8" s="64"/>
      <c r="M8" s="64"/>
      <c r="N8" s="45"/>
    </row>
    <row r="9" spans="1:14" ht="18.899999999999999" customHeight="1" x14ac:dyDescent="0.5">
      <c r="A9" s="60"/>
      <c r="B9" s="62"/>
      <c r="C9" s="30" t="s">
        <v>42</v>
      </c>
      <c r="D9" s="45"/>
      <c r="E9" s="42"/>
      <c r="F9" s="6"/>
      <c r="G9" s="6"/>
      <c r="H9" s="45">
        <v>46</v>
      </c>
      <c r="I9" s="42">
        <v>69105441</v>
      </c>
      <c r="J9" s="6"/>
      <c r="K9" s="6"/>
      <c r="L9" s="64">
        <v>46</v>
      </c>
      <c r="M9" s="64"/>
      <c r="N9" s="42">
        <v>69105441</v>
      </c>
    </row>
    <row r="10" spans="1:14" ht="18.899999999999999" customHeight="1" x14ac:dyDescent="0.5">
      <c r="A10" s="60"/>
      <c r="B10" s="62"/>
      <c r="C10" s="30" t="s">
        <v>43</v>
      </c>
      <c r="D10" s="6"/>
      <c r="E10" s="6"/>
      <c r="F10" s="6"/>
      <c r="G10" s="6"/>
      <c r="H10" s="6"/>
      <c r="I10" s="6"/>
      <c r="J10" s="6"/>
      <c r="K10" s="6"/>
      <c r="L10" s="64"/>
      <c r="M10" s="64"/>
      <c r="N10" s="45"/>
    </row>
    <row r="11" spans="1:14" ht="18.899999999999999" customHeight="1" x14ac:dyDescent="0.5">
      <c r="A11" s="60"/>
      <c r="B11" s="63"/>
      <c r="C11" s="30" t="s">
        <v>40</v>
      </c>
      <c r="D11" s="6"/>
      <c r="E11" s="6"/>
      <c r="F11" s="6"/>
      <c r="G11" s="6"/>
      <c r="H11" s="6"/>
      <c r="I11" s="6"/>
      <c r="J11" s="6"/>
      <c r="K11" s="6"/>
      <c r="L11" s="64"/>
      <c r="M11" s="64"/>
      <c r="N11" s="45"/>
    </row>
    <row r="12" spans="1:14" ht="18.899999999999999" customHeight="1" x14ac:dyDescent="0.5">
      <c r="A12" s="61" t="s">
        <v>175</v>
      </c>
      <c r="B12" s="61"/>
      <c r="C12" s="6"/>
      <c r="D12" s="45"/>
      <c r="E12" s="42"/>
      <c r="F12" s="6"/>
      <c r="G12" s="6"/>
      <c r="H12" s="45">
        <v>46</v>
      </c>
      <c r="I12" s="42">
        <v>69105441</v>
      </c>
      <c r="J12" s="6"/>
      <c r="K12" s="6"/>
      <c r="L12" s="64">
        <v>46</v>
      </c>
      <c r="M12" s="64"/>
      <c r="N12" s="42">
        <v>69105441</v>
      </c>
    </row>
    <row r="13" spans="1:14" x14ac:dyDescent="0.5">
      <c r="A13" s="22" t="s">
        <v>47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5">
      <c r="A14" s="2" t="s">
        <v>71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5">
      <c r="A15" s="2"/>
      <c r="B15" s="2" t="s">
        <v>86</v>
      </c>
      <c r="C15" s="2"/>
      <c r="D15" s="2"/>
      <c r="E15" s="2"/>
      <c r="F15" s="8"/>
      <c r="G15" s="2"/>
      <c r="H15" s="8"/>
      <c r="I15" s="2"/>
      <c r="J15" s="2"/>
      <c r="K15" s="2"/>
      <c r="L15" s="2"/>
      <c r="M15" s="2"/>
      <c r="N15" s="2"/>
    </row>
    <row r="16" spans="1:14" x14ac:dyDescent="0.5">
      <c r="A16" s="2"/>
      <c r="B16" s="2" t="s">
        <v>72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5">
      <c r="A17" s="2"/>
      <c r="B17" s="2" t="s">
        <v>87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5">
      <c r="A18" s="2"/>
      <c r="B18" s="2" t="s">
        <v>73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5">
      <c r="A19" s="2" t="s">
        <v>48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5">
      <c r="A20" s="2"/>
      <c r="B20" s="2" t="s">
        <v>50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5">
      <c r="A21" s="2"/>
      <c r="B21" s="2" t="s">
        <v>53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21">
    <mergeCell ref="N5:N7"/>
    <mergeCell ref="B2:M2"/>
    <mergeCell ref="B1:M1"/>
    <mergeCell ref="D5:K5"/>
    <mergeCell ref="B5:B7"/>
    <mergeCell ref="D6:E6"/>
    <mergeCell ref="F6:G6"/>
    <mergeCell ref="C5:C7"/>
    <mergeCell ref="L5:M7"/>
    <mergeCell ref="B3:M3"/>
    <mergeCell ref="A5:A7"/>
    <mergeCell ref="A8:A11"/>
    <mergeCell ref="A12:B12"/>
    <mergeCell ref="B8:B11"/>
    <mergeCell ref="L9:M9"/>
    <mergeCell ref="L10:M10"/>
    <mergeCell ref="L11:M11"/>
    <mergeCell ref="H6:I6"/>
    <mergeCell ref="J6:K6"/>
    <mergeCell ref="L8:M8"/>
    <mergeCell ref="L12:M12"/>
  </mergeCells>
  <phoneticPr fontId="2" type="noConversion"/>
  <printOptions horizontalCentered="1"/>
  <pageMargins left="0" right="0" top="0.5" bottom="0" header="0.27559055118110198" footer="0.15748031496063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zoomScaleNormal="100" workbookViewId="0">
      <selection activeCell="B10" sqref="B10"/>
    </sheetView>
  </sheetViews>
  <sheetFormatPr defaultColWidth="9.109375" defaultRowHeight="21" x14ac:dyDescent="0.4"/>
  <cols>
    <col min="1" max="1" width="6.33203125" style="3" customWidth="1"/>
    <col min="2" max="2" width="27.109375" style="3" customWidth="1"/>
    <col min="3" max="3" width="7.5546875" style="3" customWidth="1"/>
    <col min="4" max="4" width="8.109375" style="3" customWidth="1"/>
    <col min="5" max="5" width="9" style="3" customWidth="1"/>
    <col min="6" max="6" width="13.88671875" style="3" customWidth="1"/>
    <col min="7" max="7" width="12.88671875" style="3" customWidth="1"/>
    <col min="8" max="8" width="20" style="3" customWidth="1"/>
    <col min="9" max="9" width="11.88671875" style="3" customWidth="1"/>
    <col min="10" max="10" width="16" style="3" customWidth="1"/>
    <col min="11" max="13" width="15.44140625" style="3" bestFit="1" customWidth="1"/>
    <col min="14" max="16384" width="9.109375" style="3"/>
  </cols>
  <sheetData>
    <row r="1" spans="1:13" ht="20.25" customHeight="1" x14ac:dyDescent="0.4">
      <c r="A1" s="68" t="s">
        <v>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24" customHeight="1" x14ac:dyDescent="0.4">
      <c r="A2" s="66" t="s">
        <v>110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ht="24" customHeight="1" x14ac:dyDescent="0.4">
      <c r="A3" s="66" t="s">
        <v>107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22.5" customHeight="1" x14ac:dyDescent="0.4"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  <c r="M4" s="24" t="s">
        <v>2</v>
      </c>
    </row>
    <row r="5" spans="1:13" s="2" customFormat="1" ht="21" customHeight="1" x14ac:dyDescent="0.35">
      <c r="A5" s="57" t="s">
        <v>31</v>
      </c>
      <c r="B5" s="57" t="s">
        <v>46</v>
      </c>
      <c r="C5" s="58" t="s">
        <v>32</v>
      </c>
      <c r="D5" s="58"/>
      <c r="E5" s="58" t="s">
        <v>33</v>
      </c>
      <c r="F5" s="58"/>
      <c r="G5" s="58"/>
      <c r="H5" s="57" t="s">
        <v>28</v>
      </c>
      <c r="I5" s="57" t="s">
        <v>29</v>
      </c>
      <c r="J5" s="71" t="s">
        <v>30</v>
      </c>
      <c r="K5" s="71" t="s">
        <v>75</v>
      </c>
      <c r="L5" s="71" t="s">
        <v>76</v>
      </c>
      <c r="M5" s="69" t="s">
        <v>77</v>
      </c>
    </row>
    <row r="6" spans="1:13" s="2" customFormat="1" ht="48" customHeight="1" x14ac:dyDescent="0.35">
      <c r="A6" s="73"/>
      <c r="B6" s="58"/>
      <c r="C6" s="46" t="s">
        <v>7</v>
      </c>
      <c r="D6" s="46" t="s">
        <v>8</v>
      </c>
      <c r="E6" s="46" t="s">
        <v>9</v>
      </c>
      <c r="F6" s="46" t="s">
        <v>10</v>
      </c>
      <c r="G6" s="46" t="s">
        <v>11</v>
      </c>
      <c r="H6" s="58"/>
      <c r="I6" s="57"/>
      <c r="J6" s="72"/>
      <c r="K6" s="57"/>
      <c r="L6" s="57"/>
      <c r="M6" s="70"/>
    </row>
    <row r="7" spans="1:13" ht="23.25" customHeight="1" x14ac:dyDescent="0.4">
      <c r="A7" s="67" t="s">
        <v>45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</row>
    <row r="8" spans="1:13" ht="23.25" customHeight="1" x14ac:dyDescent="0.4">
      <c r="A8" s="67" t="s">
        <v>44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</row>
    <row r="9" spans="1:13" ht="63" x14ac:dyDescent="0.4">
      <c r="A9" s="33">
        <v>1</v>
      </c>
      <c r="B9" s="99" t="s">
        <v>111</v>
      </c>
      <c r="C9" s="33">
        <v>1</v>
      </c>
      <c r="D9" s="33" t="s">
        <v>91</v>
      </c>
      <c r="E9" s="47"/>
      <c r="F9" s="33" t="s">
        <v>102</v>
      </c>
      <c r="G9" s="33" t="s">
        <v>95</v>
      </c>
      <c r="H9" s="48">
        <v>400000</v>
      </c>
      <c r="I9" s="33">
        <v>2</v>
      </c>
      <c r="J9" s="33" t="s">
        <v>157</v>
      </c>
      <c r="K9" s="33">
        <v>3</v>
      </c>
      <c r="L9" s="33">
        <v>4</v>
      </c>
      <c r="M9" s="33">
        <v>4</v>
      </c>
    </row>
    <row r="10" spans="1:13" ht="84" x14ac:dyDescent="0.4">
      <c r="A10" s="33">
        <v>2</v>
      </c>
      <c r="B10" s="52" t="s">
        <v>112</v>
      </c>
      <c r="C10" s="33">
        <v>1</v>
      </c>
      <c r="D10" s="33" t="s">
        <v>91</v>
      </c>
      <c r="E10" s="47"/>
      <c r="F10" s="33" t="s">
        <v>96</v>
      </c>
      <c r="G10" s="33" t="s">
        <v>97</v>
      </c>
      <c r="H10" s="48">
        <v>400000</v>
      </c>
      <c r="I10" s="33">
        <v>2</v>
      </c>
      <c r="J10" s="33" t="s">
        <v>157</v>
      </c>
      <c r="K10" s="33">
        <v>3</v>
      </c>
      <c r="L10" s="33">
        <v>4</v>
      </c>
      <c r="M10" s="33">
        <v>4</v>
      </c>
    </row>
    <row r="11" spans="1:13" ht="63" x14ac:dyDescent="0.4">
      <c r="A11" s="33">
        <v>3</v>
      </c>
      <c r="B11" s="51" t="s">
        <v>113</v>
      </c>
      <c r="C11" s="33">
        <v>1</v>
      </c>
      <c r="D11" s="33" t="s">
        <v>91</v>
      </c>
      <c r="E11" s="47"/>
      <c r="F11" s="33" t="s">
        <v>102</v>
      </c>
      <c r="G11" s="33" t="s">
        <v>95</v>
      </c>
      <c r="H11" s="48">
        <v>400000</v>
      </c>
      <c r="I11" s="33">
        <v>2</v>
      </c>
      <c r="J11" s="33" t="s">
        <v>157</v>
      </c>
      <c r="K11" s="33">
        <v>3</v>
      </c>
      <c r="L11" s="33">
        <v>4</v>
      </c>
      <c r="M11" s="33">
        <v>4</v>
      </c>
    </row>
    <row r="12" spans="1:13" ht="84" x14ac:dyDescent="0.4">
      <c r="A12" s="33">
        <v>4</v>
      </c>
      <c r="B12" s="51" t="s">
        <v>114</v>
      </c>
      <c r="C12" s="33">
        <v>1</v>
      </c>
      <c r="D12" s="33" t="s">
        <v>91</v>
      </c>
      <c r="E12" s="47"/>
      <c r="F12" s="33" t="s">
        <v>104</v>
      </c>
      <c r="G12" s="33" t="s">
        <v>100</v>
      </c>
      <c r="H12" s="48">
        <v>800000</v>
      </c>
      <c r="I12" s="33">
        <v>2</v>
      </c>
      <c r="J12" s="33" t="s">
        <v>158</v>
      </c>
      <c r="K12" s="33">
        <v>3</v>
      </c>
      <c r="L12" s="33">
        <v>4</v>
      </c>
      <c r="M12" s="33">
        <v>4</v>
      </c>
    </row>
    <row r="13" spans="1:13" ht="84" x14ac:dyDescent="0.4">
      <c r="A13" s="33">
        <v>5</v>
      </c>
      <c r="B13" s="51" t="s">
        <v>115</v>
      </c>
      <c r="C13" s="33">
        <v>1</v>
      </c>
      <c r="D13" s="33" t="s">
        <v>91</v>
      </c>
      <c r="E13" s="47"/>
      <c r="F13" s="33" t="s">
        <v>104</v>
      </c>
      <c r="G13" s="33" t="s">
        <v>100</v>
      </c>
      <c r="H13" s="48">
        <v>800000</v>
      </c>
      <c r="I13" s="33">
        <v>2</v>
      </c>
      <c r="J13" s="33" t="s">
        <v>158</v>
      </c>
      <c r="K13" s="33">
        <v>3</v>
      </c>
      <c r="L13" s="33">
        <v>4</v>
      </c>
      <c r="M13" s="33">
        <v>4</v>
      </c>
    </row>
    <row r="14" spans="1:13" ht="108.75" customHeight="1" x14ac:dyDescent="0.4">
      <c r="A14" s="33">
        <v>6</v>
      </c>
      <c r="B14" s="51" t="s">
        <v>116</v>
      </c>
      <c r="C14" s="33">
        <v>1</v>
      </c>
      <c r="D14" s="33" t="s">
        <v>91</v>
      </c>
      <c r="E14" s="47"/>
      <c r="F14" s="33" t="s">
        <v>104</v>
      </c>
      <c r="G14" s="33" t="s">
        <v>100</v>
      </c>
      <c r="H14" s="48">
        <v>800000</v>
      </c>
      <c r="I14" s="33">
        <v>2</v>
      </c>
      <c r="J14" s="33" t="s">
        <v>158</v>
      </c>
      <c r="K14" s="33">
        <v>3</v>
      </c>
      <c r="L14" s="33">
        <v>4</v>
      </c>
      <c r="M14" s="33">
        <v>4</v>
      </c>
    </row>
    <row r="15" spans="1:13" ht="84" x14ac:dyDescent="0.4">
      <c r="A15" s="33">
        <v>7</v>
      </c>
      <c r="B15" s="51" t="s">
        <v>117</v>
      </c>
      <c r="C15" s="33">
        <v>1</v>
      </c>
      <c r="D15" s="33" t="s">
        <v>91</v>
      </c>
      <c r="E15" s="47"/>
      <c r="F15" s="33" t="s">
        <v>104</v>
      </c>
      <c r="G15" s="33" t="s">
        <v>100</v>
      </c>
      <c r="H15" s="48">
        <v>800000</v>
      </c>
      <c r="I15" s="33">
        <v>2</v>
      </c>
      <c r="J15" s="33" t="s">
        <v>158</v>
      </c>
      <c r="K15" s="33">
        <v>3</v>
      </c>
      <c r="L15" s="33">
        <v>4</v>
      </c>
      <c r="M15" s="33">
        <v>4</v>
      </c>
    </row>
    <row r="16" spans="1:13" ht="84" x14ac:dyDescent="0.4">
      <c r="A16" s="33">
        <v>8</v>
      </c>
      <c r="B16" s="53" t="s">
        <v>173</v>
      </c>
      <c r="C16" s="33">
        <v>1</v>
      </c>
      <c r="D16" s="33" t="s">
        <v>91</v>
      </c>
      <c r="E16" s="47"/>
      <c r="F16" s="33" t="s">
        <v>105</v>
      </c>
      <c r="G16" s="33" t="s">
        <v>100</v>
      </c>
      <c r="H16" s="48">
        <v>300000</v>
      </c>
      <c r="I16" s="33">
        <v>2</v>
      </c>
      <c r="J16" s="33" t="s">
        <v>159</v>
      </c>
      <c r="K16" s="33">
        <v>3</v>
      </c>
      <c r="L16" s="33">
        <v>4</v>
      </c>
      <c r="M16" s="33">
        <v>4</v>
      </c>
    </row>
    <row r="17" spans="1:13" ht="84" x14ac:dyDescent="0.4">
      <c r="A17" s="33">
        <v>9</v>
      </c>
      <c r="B17" s="53" t="s">
        <v>119</v>
      </c>
      <c r="C17" s="33">
        <v>1</v>
      </c>
      <c r="D17" s="33" t="s">
        <v>91</v>
      </c>
      <c r="E17" s="47"/>
      <c r="F17" s="33" t="s">
        <v>104</v>
      </c>
      <c r="G17" s="33" t="s">
        <v>100</v>
      </c>
      <c r="H17" s="48">
        <v>2636600</v>
      </c>
      <c r="I17" s="33">
        <v>2</v>
      </c>
      <c r="J17" s="33" t="s">
        <v>159</v>
      </c>
      <c r="K17" s="33">
        <v>3</v>
      </c>
      <c r="L17" s="33">
        <v>4</v>
      </c>
      <c r="M17" s="33">
        <v>4</v>
      </c>
    </row>
    <row r="18" spans="1:13" ht="84" x14ac:dyDescent="0.4">
      <c r="A18" s="33">
        <v>10</v>
      </c>
      <c r="B18" s="53" t="s">
        <v>120</v>
      </c>
      <c r="C18" s="33">
        <v>1</v>
      </c>
      <c r="D18" s="33" t="s">
        <v>91</v>
      </c>
      <c r="E18" s="47"/>
      <c r="F18" s="33" t="s">
        <v>105</v>
      </c>
      <c r="G18" s="33" t="s">
        <v>100</v>
      </c>
      <c r="H18" s="48">
        <v>49800</v>
      </c>
      <c r="I18" s="33">
        <v>2</v>
      </c>
      <c r="J18" s="33" t="s">
        <v>159</v>
      </c>
      <c r="K18" s="33">
        <v>3</v>
      </c>
      <c r="L18" s="33">
        <v>4</v>
      </c>
      <c r="M18" s="33">
        <v>4</v>
      </c>
    </row>
    <row r="19" spans="1:13" ht="107.25" customHeight="1" x14ac:dyDescent="0.4">
      <c r="A19" s="33">
        <v>11</v>
      </c>
      <c r="B19" s="53" t="s">
        <v>121</v>
      </c>
      <c r="C19" s="33">
        <v>1</v>
      </c>
      <c r="D19" s="33" t="s">
        <v>91</v>
      </c>
      <c r="E19" s="47"/>
      <c r="F19" s="33" t="s">
        <v>103</v>
      </c>
      <c r="G19" s="33" t="s">
        <v>99</v>
      </c>
      <c r="H19" s="48">
        <v>1337500</v>
      </c>
      <c r="I19" s="33">
        <v>2</v>
      </c>
      <c r="J19" s="33" t="s">
        <v>159</v>
      </c>
      <c r="K19" s="33">
        <v>3</v>
      </c>
      <c r="L19" s="33">
        <v>4</v>
      </c>
      <c r="M19" s="33">
        <v>4</v>
      </c>
    </row>
    <row r="20" spans="1:13" ht="84" x14ac:dyDescent="0.4">
      <c r="A20" s="33">
        <v>12</v>
      </c>
      <c r="B20" s="53" t="s">
        <v>122</v>
      </c>
      <c r="C20" s="33">
        <v>1</v>
      </c>
      <c r="D20" s="33" t="s">
        <v>91</v>
      </c>
      <c r="E20" s="47"/>
      <c r="F20" s="33" t="s">
        <v>103</v>
      </c>
      <c r="G20" s="33" t="s">
        <v>99</v>
      </c>
      <c r="H20" s="48">
        <v>95000</v>
      </c>
      <c r="I20" s="33">
        <v>2</v>
      </c>
      <c r="J20" s="33" t="s">
        <v>159</v>
      </c>
      <c r="K20" s="33">
        <v>3</v>
      </c>
      <c r="L20" s="33">
        <v>4</v>
      </c>
      <c r="M20" s="33">
        <v>4</v>
      </c>
    </row>
    <row r="21" spans="1:13" ht="118.5" customHeight="1" x14ac:dyDescent="0.4">
      <c r="A21" s="33">
        <v>13</v>
      </c>
      <c r="B21" s="53" t="s">
        <v>123</v>
      </c>
      <c r="C21" s="33">
        <v>1</v>
      </c>
      <c r="D21" s="33" t="s">
        <v>91</v>
      </c>
      <c r="E21" s="47"/>
      <c r="F21" s="33" t="s">
        <v>98</v>
      </c>
      <c r="G21" s="33" t="s">
        <v>99</v>
      </c>
      <c r="H21" s="48">
        <v>1178000</v>
      </c>
      <c r="I21" s="33">
        <v>2</v>
      </c>
      <c r="J21" s="33" t="s">
        <v>159</v>
      </c>
      <c r="K21" s="33">
        <v>3</v>
      </c>
      <c r="L21" s="33">
        <v>4</v>
      </c>
      <c r="M21" s="33">
        <v>4</v>
      </c>
    </row>
    <row r="22" spans="1:13" ht="93" customHeight="1" x14ac:dyDescent="0.4">
      <c r="A22" s="33">
        <v>14</v>
      </c>
      <c r="B22" s="53" t="s">
        <v>124</v>
      </c>
      <c r="C22" s="33">
        <v>1</v>
      </c>
      <c r="D22" s="33" t="s">
        <v>91</v>
      </c>
      <c r="E22" s="47"/>
      <c r="F22" s="33" t="s">
        <v>105</v>
      </c>
      <c r="G22" s="33" t="s">
        <v>100</v>
      </c>
      <c r="H22" s="48">
        <v>1640000</v>
      </c>
      <c r="I22" s="33">
        <v>2</v>
      </c>
      <c r="J22" s="33" t="s">
        <v>160</v>
      </c>
      <c r="K22" s="33">
        <v>3</v>
      </c>
      <c r="L22" s="33">
        <v>4</v>
      </c>
      <c r="M22" s="33">
        <v>4</v>
      </c>
    </row>
    <row r="23" spans="1:13" ht="126" x14ac:dyDescent="0.4">
      <c r="A23" s="33">
        <v>15</v>
      </c>
      <c r="B23" s="53" t="s">
        <v>125</v>
      </c>
      <c r="C23" s="33">
        <v>1</v>
      </c>
      <c r="D23" s="33" t="s">
        <v>91</v>
      </c>
      <c r="E23" s="47"/>
      <c r="F23" s="33" t="s">
        <v>103</v>
      </c>
      <c r="G23" s="33" t="s">
        <v>99</v>
      </c>
      <c r="H23" s="48">
        <v>1932000</v>
      </c>
      <c r="I23" s="33">
        <v>2</v>
      </c>
      <c r="J23" s="33" t="s">
        <v>161</v>
      </c>
      <c r="K23" s="33">
        <v>3</v>
      </c>
      <c r="L23" s="33">
        <v>4</v>
      </c>
      <c r="M23" s="33">
        <v>4</v>
      </c>
    </row>
    <row r="24" spans="1:13" ht="93.75" customHeight="1" x14ac:dyDescent="0.4">
      <c r="A24" s="33">
        <v>16</v>
      </c>
      <c r="B24" s="51" t="s">
        <v>126</v>
      </c>
      <c r="C24" s="33">
        <v>1</v>
      </c>
      <c r="D24" s="33" t="s">
        <v>91</v>
      </c>
      <c r="E24" s="47"/>
      <c r="F24" s="33" t="s">
        <v>169</v>
      </c>
      <c r="G24" s="33" t="s">
        <v>169</v>
      </c>
      <c r="H24" s="48">
        <f>491906+8000</f>
        <v>499906</v>
      </c>
      <c r="I24" s="33">
        <v>2</v>
      </c>
      <c r="J24" s="33" t="s">
        <v>162</v>
      </c>
      <c r="K24" s="33">
        <v>3</v>
      </c>
      <c r="L24" s="33">
        <v>4</v>
      </c>
      <c r="M24" s="33">
        <v>4</v>
      </c>
    </row>
    <row r="25" spans="1:13" ht="91.5" customHeight="1" x14ac:dyDescent="0.4">
      <c r="A25" s="33">
        <v>17</v>
      </c>
      <c r="B25" s="51" t="s">
        <v>127</v>
      </c>
      <c r="C25" s="33">
        <v>1</v>
      </c>
      <c r="D25" s="33" t="s">
        <v>91</v>
      </c>
      <c r="E25" s="47"/>
      <c r="F25" s="33" t="s">
        <v>169</v>
      </c>
      <c r="G25" s="33" t="s">
        <v>169</v>
      </c>
      <c r="H25" s="48">
        <f>491906+8000</f>
        <v>499906</v>
      </c>
      <c r="I25" s="33">
        <v>2</v>
      </c>
      <c r="J25" s="33" t="s">
        <v>162</v>
      </c>
      <c r="K25" s="33">
        <v>3</v>
      </c>
      <c r="L25" s="33">
        <v>4</v>
      </c>
      <c r="M25" s="33">
        <v>4</v>
      </c>
    </row>
    <row r="26" spans="1:13" ht="96" customHeight="1" x14ac:dyDescent="0.4">
      <c r="A26" s="33">
        <v>18</v>
      </c>
      <c r="B26" s="51" t="s">
        <v>128</v>
      </c>
      <c r="C26" s="33">
        <v>1</v>
      </c>
      <c r="D26" s="33" t="s">
        <v>91</v>
      </c>
      <c r="E26" s="47"/>
      <c r="F26" s="33" t="s">
        <v>169</v>
      </c>
      <c r="G26" s="33" t="s">
        <v>169</v>
      </c>
      <c r="H26" s="48">
        <f>491906+8000</f>
        <v>499906</v>
      </c>
      <c r="I26" s="33">
        <v>2</v>
      </c>
      <c r="J26" s="33" t="s">
        <v>162</v>
      </c>
      <c r="K26" s="33">
        <v>3</v>
      </c>
      <c r="L26" s="33">
        <v>4</v>
      </c>
      <c r="M26" s="33">
        <v>4</v>
      </c>
    </row>
    <row r="27" spans="1:13" ht="96.75" customHeight="1" x14ac:dyDescent="0.4">
      <c r="A27" s="33">
        <v>19</v>
      </c>
      <c r="B27" s="51" t="s">
        <v>129</v>
      </c>
      <c r="C27" s="33">
        <v>1</v>
      </c>
      <c r="D27" s="33" t="s">
        <v>91</v>
      </c>
      <c r="E27" s="47"/>
      <c r="F27" s="33" t="s">
        <v>169</v>
      </c>
      <c r="G27" s="33" t="s">
        <v>169</v>
      </c>
      <c r="H27" s="48">
        <f>491906+8000</f>
        <v>499906</v>
      </c>
      <c r="I27" s="33">
        <v>2</v>
      </c>
      <c r="J27" s="33" t="s">
        <v>162</v>
      </c>
      <c r="K27" s="33">
        <v>3</v>
      </c>
      <c r="L27" s="33">
        <v>4</v>
      </c>
      <c r="M27" s="33">
        <v>4</v>
      </c>
    </row>
    <row r="28" spans="1:13" ht="96" customHeight="1" x14ac:dyDescent="0.4">
      <c r="A28" s="33">
        <v>20</v>
      </c>
      <c r="B28" s="51" t="s">
        <v>130</v>
      </c>
      <c r="C28" s="33">
        <v>1</v>
      </c>
      <c r="D28" s="33" t="s">
        <v>91</v>
      </c>
      <c r="E28" s="47"/>
      <c r="F28" s="33" t="s">
        <v>169</v>
      </c>
      <c r="G28" s="33" t="s">
        <v>169</v>
      </c>
      <c r="H28" s="48">
        <v>499906</v>
      </c>
      <c r="I28" s="33">
        <v>2</v>
      </c>
      <c r="J28" s="33" t="s">
        <v>162</v>
      </c>
      <c r="K28" s="33">
        <v>3</v>
      </c>
      <c r="L28" s="33">
        <v>4</v>
      </c>
      <c r="M28" s="33">
        <v>4</v>
      </c>
    </row>
    <row r="29" spans="1:13" ht="99.75" customHeight="1" x14ac:dyDescent="0.4">
      <c r="A29" s="33">
        <v>21</v>
      </c>
      <c r="B29" s="51" t="s">
        <v>131</v>
      </c>
      <c r="C29" s="33">
        <v>1</v>
      </c>
      <c r="D29" s="33" t="s">
        <v>91</v>
      </c>
      <c r="E29" s="47"/>
      <c r="F29" s="33" t="s">
        <v>169</v>
      </c>
      <c r="G29" s="33" t="s">
        <v>169</v>
      </c>
      <c r="H29" s="48">
        <v>499906</v>
      </c>
      <c r="I29" s="33">
        <v>2</v>
      </c>
      <c r="J29" s="33" t="s">
        <v>162</v>
      </c>
      <c r="K29" s="33">
        <v>3</v>
      </c>
      <c r="L29" s="33">
        <v>4</v>
      </c>
      <c r="M29" s="33">
        <v>4</v>
      </c>
    </row>
    <row r="30" spans="1:13" ht="77.25" customHeight="1" x14ac:dyDescent="0.4">
      <c r="A30" s="33">
        <v>22</v>
      </c>
      <c r="B30" s="53" t="s">
        <v>132</v>
      </c>
      <c r="C30" s="33">
        <v>1</v>
      </c>
      <c r="D30" s="33" t="s">
        <v>91</v>
      </c>
      <c r="E30" s="47"/>
      <c r="F30" s="33" t="s">
        <v>104</v>
      </c>
      <c r="G30" s="33" t="s">
        <v>100</v>
      </c>
      <c r="H30" s="48">
        <v>1430000</v>
      </c>
      <c r="I30" s="33">
        <v>2</v>
      </c>
      <c r="J30" s="33" t="s">
        <v>163</v>
      </c>
      <c r="K30" s="33">
        <v>3</v>
      </c>
      <c r="L30" s="33">
        <v>4</v>
      </c>
      <c r="M30" s="33">
        <v>4</v>
      </c>
    </row>
    <row r="31" spans="1:13" ht="84" x14ac:dyDescent="0.4">
      <c r="A31" s="33">
        <v>23</v>
      </c>
      <c r="B31" s="53" t="s">
        <v>133</v>
      </c>
      <c r="C31" s="33">
        <v>1</v>
      </c>
      <c r="D31" s="33" t="s">
        <v>91</v>
      </c>
      <c r="E31" s="47"/>
      <c r="F31" s="33" t="s">
        <v>169</v>
      </c>
      <c r="G31" s="33" t="s">
        <v>169</v>
      </c>
      <c r="H31" s="48">
        <v>1000000</v>
      </c>
      <c r="I31" s="33">
        <v>2</v>
      </c>
      <c r="J31" s="33" t="s">
        <v>158</v>
      </c>
      <c r="K31" s="33">
        <v>3</v>
      </c>
      <c r="L31" s="33">
        <v>4</v>
      </c>
      <c r="M31" s="33">
        <v>4</v>
      </c>
    </row>
    <row r="32" spans="1:13" ht="105" x14ac:dyDescent="0.4">
      <c r="A32" s="33">
        <v>24</v>
      </c>
      <c r="B32" s="53" t="s">
        <v>134</v>
      </c>
      <c r="C32" s="33">
        <v>1</v>
      </c>
      <c r="D32" s="33" t="s">
        <v>91</v>
      </c>
      <c r="E32" s="47"/>
      <c r="F32" s="33" t="s">
        <v>104</v>
      </c>
      <c r="G32" s="33" t="s">
        <v>100</v>
      </c>
      <c r="H32" s="48">
        <f>490942+8000</f>
        <v>498942</v>
      </c>
      <c r="I32" s="33">
        <v>2</v>
      </c>
      <c r="J32" s="33" t="s">
        <v>162</v>
      </c>
      <c r="K32" s="33">
        <v>3</v>
      </c>
      <c r="L32" s="33">
        <v>4</v>
      </c>
      <c r="M32" s="33">
        <v>4</v>
      </c>
    </row>
    <row r="33" spans="1:13" ht="98.25" customHeight="1" x14ac:dyDescent="0.4">
      <c r="A33" s="33">
        <v>25</v>
      </c>
      <c r="B33" s="53" t="s">
        <v>135</v>
      </c>
      <c r="C33" s="33">
        <v>1</v>
      </c>
      <c r="D33" s="33" t="s">
        <v>91</v>
      </c>
      <c r="E33" s="47"/>
      <c r="F33" s="33" t="s">
        <v>169</v>
      </c>
      <c r="G33" s="33" t="s">
        <v>169</v>
      </c>
      <c r="H33" s="48">
        <v>3337000</v>
      </c>
      <c r="I33" s="33">
        <v>2</v>
      </c>
      <c r="J33" s="33" t="s">
        <v>158</v>
      </c>
      <c r="K33" s="33">
        <v>3</v>
      </c>
      <c r="L33" s="33">
        <v>4</v>
      </c>
      <c r="M33" s="33">
        <v>4</v>
      </c>
    </row>
    <row r="34" spans="1:13" ht="105" x14ac:dyDescent="0.4">
      <c r="A34" s="33">
        <v>26</v>
      </c>
      <c r="B34" s="53" t="s">
        <v>136</v>
      </c>
      <c r="C34" s="33">
        <v>1</v>
      </c>
      <c r="D34" s="33" t="s">
        <v>91</v>
      </c>
      <c r="E34" s="47"/>
      <c r="F34" s="33" t="s">
        <v>102</v>
      </c>
      <c r="G34" s="33" t="s">
        <v>95</v>
      </c>
      <c r="H34" s="48">
        <f>183720+3000</f>
        <v>186720</v>
      </c>
      <c r="I34" s="33">
        <v>2</v>
      </c>
      <c r="J34" s="33" t="s">
        <v>164</v>
      </c>
      <c r="K34" s="33">
        <v>3</v>
      </c>
      <c r="L34" s="33">
        <v>4</v>
      </c>
      <c r="M34" s="33">
        <v>4</v>
      </c>
    </row>
    <row r="35" spans="1:13" ht="105" x14ac:dyDescent="0.4">
      <c r="A35" s="33">
        <v>27</v>
      </c>
      <c r="B35" s="53" t="s">
        <v>137</v>
      </c>
      <c r="C35" s="33">
        <v>1</v>
      </c>
      <c r="D35" s="33" t="s">
        <v>91</v>
      </c>
      <c r="E35" s="47"/>
      <c r="F35" s="33" t="s">
        <v>102</v>
      </c>
      <c r="G35" s="33" t="s">
        <v>95</v>
      </c>
      <c r="H35" s="48">
        <f>166907+2500</f>
        <v>169407</v>
      </c>
      <c r="I35" s="33">
        <v>2</v>
      </c>
      <c r="J35" s="33" t="s">
        <v>164</v>
      </c>
      <c r="K35" s="33">
        <v>3</v>
      </c>
      <c r="L35" s="33">
        <v>4</v>
      </c>
      <c r="M35" s="33">
        <v>4</v>
      </c>
    </row>
    <row r="36" spans="1:13" ht="105" x14ac:dyDescent="0.4">
      <c r="A36" s="33">
        <v>28</v>
      </c>
      <c r="B36" s="53" t="s">
        <v>138</v>
      </c>
      <c r="C36" s="33">
        <v>1</v>
      </c>
      <c r="D36" s="33" t="s">
        <v>91</v>
      </c>
      <c r="E36" s="47"/>
      <c r="F36" s="33" t="s">
        <v>102</v>
      </c>
      <c r="G36" s="33" t="s">
        <v>95</v>
      </c>
      <c r="H36" s="48">
        <f>137790+2000</f>
        <v>139790</v>
      </c>
      <c r="I36" s="33">
        <v>2</v>
      </c>
      <c r="J36" s="33" t="s">
        <v>164</v>
      </c>
      <c r="K36" s="33">
        <v>3</v>
      </c>
      <c r="L36" s="33">
        <v>4</v>
      </c>
      <c r="M36" s="33">
        <v>4</v>
      </c>
    </row>
    <row r="37" spans="1:13" ht="105" x14ac:dyDescent="0.4">
      <c r="A37" s="33">
        <v>29</v>
      </c>
      <c r="B37" s="53" t="s">
        <v>139</v>
      </c>
      <c r="C37" s="33">
        <v>1</v>
      </c>
      <c r="D37" s="33" t="s">
        <v>91</v>
      </c>
      <c r="E37" s="47"/>
      <c r="F37" s="33" t="s">
        <v>102</v>
      </c>
      <c r="G37" s="33" t="s">
        <v>95</v>
      </c>
      <c r="H37" s="48">
        <f>415818+5000</f>
        <v>420818</v>
      </c>
      <c r="I37" s="33">
        <v>2</v>
      </c>
      <c r="J37" s="33" t="s">
        <v>164</v>
      </c>
      <c r="K37" s="33">
        <v>3</v>
      </c>
      <c r="L37" s="33">
        <v>4</v>
      </c>
      <c r="M37" s="33">
        <v>4</v>
      </c>
    </row>
    <row r="38" spans="1:13" ht="105" x14ac:dyDescent="0.4">
      <c r="A38" s="33">
        <v>30</v>
      </c>
      <c r="B38" s="53" t="s">
        <v>140</v>
      </c>
      <c r="C38" s="33">
        <v>1</v>
      </c>
      <c r="D38" s="33" t="s">
        <v>91</v>
      </c>
      <c r="E38" s="47"/>
      <c r="F38" s="33" t="s">
        <v>102</v>
      </c>
      <c r="G38" s="33" t="s">
        <v>95</v>
      </c>
      <c r="H38" s="55" t="s">
        <v>174</v>
      </c>
      <c r="I38" s="33">
        <v>2</v>
      </c>
      <c r="J38" s="33" t="s">
        <v>164</v>
      </c>
      <c r="K38" s="33">
        <v>3</v>
      </c>
      <c r="L38" s="33">
        <v>4</v>
      </c>
      <c r="M38" s="33">
        <v>4</v>
      </c>
    </row>
    <row r="39" spans="1:13" ht="105" x14ac:dyDescent="0.4">
      <c r="A39" s="33">
        <v>31</v>
      </c>
      <c r="B39" s="53" t="s">
        <v>141</v>
      </c>
      <c r="C39" s="33">
        <v>1</v>
      </c>
      <c r="D39" s="33" t="s">
        <v>91</v>
      </c>
      <c r="E39" s="47"/>
      <c r="F39" s="33" t="s">
        <v>101</v>
      </c>
      <c r="G39" s="33" t="s">
        <v>95</v>
      </c>
      <c r="H39" s="48">
        <v>900000</v>
      </c>
      <c r="I39" s="33">
        <v>2</v>
      </c>
      <c r="J39" s="33" t="s">
        <v>157</v>
      </c>
      <c r="K39" s="33">
        <v>3</v>
      </c>
      <c r="L39" s="33">
        <v>4</v>
      </c>
      <c r="M39" s="33">
        <v>4</v>
      </c>
    </row>
    <row r="40" spans="1:13" ht="105" x14ac:dyDescent="0.4">
      <c r="A40" s="33">
        <v>32</v>
      </c>
      <c r="B40" s="53" t="s">
        <v>142</v>
      </c>
      <c r="C40" s="33">
        <v>1</v>
      </c>
      <c r="D40" s="33" t="s">
        <v>91</v>
      </c>
      <c r="E40" s="47"/>
      <c r="F40" s="33" t="s">
        <v>101</v>
      </c>
      <c r="G40" s="33" t="s">
        <v>95</v>
      </c>
      <c r="H40" s="48">
        <v>550000</v>
      </c>
      <c r="I40" s="33">
        <v>2</v>
      </c>
      <c r="J40" s="33" t="s">
        <v>157</v>
      </c>
      <c r="K40" s="33">
        <v>3</v>
      </c>
      <c r="L40" s="33">
        <v>4</v>
      </c>
      <c r="M40" s="33">
        <v>4</v>
      </c>
    </row>
    <row r="41" spans="1:13" ht="105" x14ac:dyDescent="0.4">
      <c r="A41" s="33">
        <v>33</v>
      </c>
      <c r="B41" s="53" t="s">
        <v>143</v>
      </c>
      <c r="C41" s="33">
        <v>1</v>
      </c>
      <c r="D41" s="33" t="s">
        <v>91</v>
      </c>
      <c r="E41" s="47"/>
      <c r="F41" s="33" t="s">
        <v>101</v>
      </c>
      <c r="G41" s="33" t="s">
        <v>95</v>
      </c>
      <c r="H41" s="48">
        <f>127800+2000</f>
        <v>129800</v>
      </c>
      <c r="I41" s="33">
        <v>2</v>
      </c>
      <c r="J41" s="33" t="s">
        <v>164</v>
      </c>
      <c r="K41" s="33">
        <v>3</v>
      </c>
      <c r="L41" s="33">
        <v>4</v>
      </c>
      <c r="M41" s="33">
        <v>4</v>
      </c>
    </row>
    <row r="42" spans="1:13" ht="105" x14ac:dyDescent="0.4">
      <c r="A42" s="33">
        <v>34</v>
      </c>
      <c r="B42" s="52" t="s">
        <v>144</v>
      </c>
      <c r="C42" s="33">
        <v>1</v>
      </c>
      <c r="D42" s="33" t="s">
        <v>91</v>
      </c>
      <c r="E42" s="47"/>
      <c r="F42" s="33" t="s">
        <v>105</v>
      </c>
      <c r="G42" s="33" t="s">
        <v>100</v>
      </c>
      <c r="H42" s="55" t="s">
        <v>174</v>
      </c>
      <c r="I42" s="33">
        <v>2</v>
      </c>
      <c r="J42" s="33" t="s">
        <v>165</v>
      </c>
      <c r="K42" s="33">
        <v>3</v>
      </c>
      <c r="L42" s="33">
        <v>4</v>
      </c>
      <c r="M42" s="33">
        <v>4</v>
      </c>
    </row>
    <row r="43" spans="1:13" ht="84" x14ac:dyDescent="0.4">
      <c r="A43" s="33">
        <v>35</v>
      </c>
      <c r="B43" s="53" t="s">
        <v>145</v>
      </c>
      <c r="C43" s="33">
        <v>1</v>
      </c>
      <c r="D43" s="33" t="s">
        <v>91</v>
      </c>
      <c r="E43" s="47"/>
      <c r="F43" s="33" t="s">
        <v>170</v>
      </c>
      <c r="G43" s="33" t="s">
        <v>95</v>
      </c>
      <c r="H43" s="48">
        <f>489186+360690</f>
        <v>849876</v>
      </c>
      <c r="I43" s="33">
        <v>2</v>
      </c>
      <c r="J43" s="33" t="s">
        <v>157</v>
      </c>
      <c r="K43" s="33">
        <v>3</v>
      </c>
      <c r="L43" s="33">
        <v>4</v>
      </c>
      <c r="M43" s="33">
        <v>4</v>
      </c>
    </row>
    <row r="44" spans="1:13" ht="105" x14ac:dyDescent="0.4">
      <c r="A44" s="33">
        <v>36</v>
      </c>
      <c r="B44" s="53" t="s">
        <v>146</v>
      </c>
      <c r="C44" s="33">
        <v>1</v>
      </c>
      <c r="D44" s="33" t="s">
        <v>91</v>
      </c>
      <c r="E44" s="47"/>
      <c r="F44" s="33" t="s">
        <v>97</v>
      </c>
      <c r="G44" s="33" t="s">
        <v>97</v>
      </c>
      <c r="H44" s="48">
        <v>160000</v>
      </c>
      <c r="I44" s="33">
        <v>2</v>
      </c>
      <c r="J44" s="33" t="s">
        <v>157</v>
      </c>
      <c r="K44" s="33">
        <v>3</v>
      </c>
      <c r="L44" s="33">
        <v>4</v>
      </c>
      <c r="M44" s="33">
        <v>4</v>
      </c>
    </row>
    <row r="45" spans="1:13" ht="105" x14ac:dyDescent="0.4">
      <c r="A45" s="33">
        <v>37</v>
      </c>
      <c r="B45" s="53" t="s">
        <v>147</v>
      </c>
      <c r="C45" s="33">
        <v>1</v>
      </c>
      <c r="D45" s="33" t="s">
        <v>91</v>
      </c>
      <c r="E45" s="47"/>
      <c r="F45" s="33" t="s">
        <v>97</v>
      </c>
      <c r="G45" s="33" t="s">
        <v>97</v>
      </c>
      <c r="H45" s="48">
        <f>125516+424484</f>
        <v>550000</v>
      </c>
      <c r="I45" s="33">
        <v>2</v>
      </c>
      <c r="J45" s="33" t="s">
        <v>157</v>
      </c>
      <c r="K45" s="33">
        <v>3</v>
      </c>
      <c r="L45" s="33">
        <v>4</v>
      </c>
      <c r="M45" s="33">
        <v>4</v>
      </c>
    </row>
    <row r="46" spans="1:13" ht="63" x14ac:dyDescent="0.4">
      <c r="A46" s="33">
        <v>38</v>
      </c>
      <c r="B46" s="53" t="s">
        <v>148</v>
      </c>
      <c r="C46" s="33">
        <v>1</v>
      </c>
      <c r="D46" s="33" t="s">
        <v>91</v>
      </c>
      <c r="E46" s="47"/>
      <c r="F46" s="33" t="s">
        <v>103</v>
      </c>
      <c r="G46" s="33" t="s">
        <v>99</v>
      </c>
      <c r="H46" s="48">
        <v>800000</v>
      </c>
      <c r="I46" s="33">
        <v>2</v>
      </c>
      <c r="J46" s="33" t="s">
        <v>166</v>
      </c>
      <c r="K46" s="33">
        <v>3</v>
      </c>
      <c r="L46" s="33">
        <v>4</v>
      </c>
      <c r="M46" s="33">
        <v>4</v>
      </c>
    </row>
    <row r="47" spans="1:13" ht="63" x14ac:dyDescent="0.4">
      <c r="A47" s="33">
        <v>39</v>
      </c>
      <c r="B47" s="53" t="s">
        <v>149</v>
      </c>
      <c r="C47" s="33">
        <v>1</v>
      </c>
      <c r="D47" s="33" t="s">
        <v>91</v>
      </c>
      <c r="E47" s="47"/>
      <c r="F47" s="33" t="s">
        <v>103</v>
      </c>
      <c r="G47" s="33" t="s">
        <v>99</v>
      </c>
      <c r="H47" s="48">
        <v>650000</v>
      </c>
      <c r="I47" s="33">
        <v>2</v>
      </c>
      <c r="J47" s="33" t="s">
        <v>166</v>
      </c>
      <c r="K47" s="33">
        <v>3</v>
      </c>
      <c r="L47" s="33">
        <v>4</v>
      </c>
      <c r="M47" s="33">
        <v>4</v>
      </c>
    </row>
    <row r="48" spans="1:13" ht="135" customHeight="1" x14ac:dyDescent="0.4">
      <c r="A48" s="33">
        <v>40</v>
      </c>
      <c r="B48" s="52" t="s">
        <v>150</v>
      </c>
      <c r="C48" s="33">
        <v>1</v>
      </c>
      <c r="D48" s="33" t="s">
        <v>91</v>
      </c>
      <c r="E48" s="47"/>
      <c r="F48" s="33" t="s">
        <v>105</v>
      </c>
      <c r="G48" s="33" t="s">
        <v>100</v>
      </c>
      <c r="H48" s="48">
        <v>344800</v>
      </c>
      <c r="I48" s="33">
        <v>2</v>
      </c>
      <c r="J48" s="33" t="s">
        <v>164</v>
      </c>
      <c r="K48" s="33">
        <v>3</v>
      </c>
      <c r="L48" s="33">
        <v>4</v>
      </c>
      <c r="M48" s="33">
        <v>4</v>
      </c>
    </row>
    <row r="49" spans="1:13" ht="137.25" customHeight="1" x14ac:dyDescent="0.4">
      <c r="A49" s="33">
        <v>41</v>
      </c>
      <c r="B49" s="51" t="s">
        <v>151</v>
      </c>
      <c r="C49" s="33">
        <v>1</v>
      </c>
      <c r="D49" s="33" t="s">
        <v>91</v>
      </c>
      <c r="E49" s="47"/>
      <c r="F49" s="33" t="s">
        <v>97</v>
      </c>
      <c r="G49" s="33" t="s">
        <v>97</v>
      </c>
      <c r="H49" s="55" t="s">
        <v>174</v>
      </c>
      <c r="I49" s="33">
        <v>2</v>
      </c>
      <c r="J49" s="33" t="s">
        <v>167</v>
      </c>
      <c r="K49" s="33">
        <v>3</v>
      </c>
      <c r="L49" s="33">
        <v>4</v>
      </c>
      <c r="M49" s="33">
        <v>4</v>
      </c>
    </row>
    <row r="50" spans="1:13" ht="84" x14ac:dyDescent="0.4">
      <c r="A50" s="33">
        <v>42</v>
      </c>
      <c r="B50" s="52" t="s">
        <v>152</v>
      </c>
      <c r="C50" s="33">
        <v>1</v>
      </c>
      <c r="D50" s="33" t="s">
        <v>91</v>
      </c>
      <c r="E50" s="47"/>
      <c r="F50" s="33" t="s">
        <v>97</v>
      </c>
      <c r="G50" s="33" t="s">
        <v>97</v>
      </c>
      <c r="H50" s="48">
        <f>7002100+13939884</f>
        <v>20941984</v>
      </c>
      <c r="I50" s="33">
        <v>2</v>
      </c>
      <c r="J50" s="33" t="s">
        <v>168</v>
      </c>
      <c r="K50" s="33">
        <v>3</v>
      </c>
      <c r="L50" s="33">
        <v>4</v>
      </c>
      <c r="M50" s="33">
        <v>4</v>
      </c>
    </row>
    <row r="51" spans="1:13" ht="105" x14ac:dyDescent="0.4">
      <c r="A51" s="33">
        <v>43</v>
      </c>
      <c r="B51" s="54" t="s">
        <v>153</v>
      </c>
      <c r="C51" s="33">
        <v>1</v>
      </c>
      <c r="D51" s="33" t="s">
        <v>91</v>
      </c>
      <c r="E51" s="47"/>
      <c r="F51" s="33" t="s">
        <v>102</v>
      </c>
      <c r="G51" s="33" t="s">
        <v>95</v>
      </c>
      <c r="H51" s="55" t="s">
        <v>174</v>
      </c>
      <c r="I51" s="33">
        <v>2</v>
      </c>
      <c r="J51" s="33" t="s">
        <v>157</v>
      </c>
      <c r="K51" s="33">
        <v>3</v>
      </c>
      <c r="L51" s="33">
        <v>4</v>
      </c>
      <c r="M51" s="33">
        <v>4</v>
      </c>
    </row>
    <row r="52" spans="1:13" ht="105" x14ac:dyDescent="0.4">
      <c r="A52" s="33">
        <v>44</v>
      </c>
      <c r="B52" s="54" t="s">
        <v>154</v>
      </c>
      <c r="C52" s="33">
        <v>1</v>
      </c>
      <c r="D52" s="33" t="s">
        <v>91</v>
      </c>
      <c r="E52" s="47"/>
      <c r="F52" s="33" t="s">
        <v>102</v>
      </c>
      <c r="G52" s="33" t="s">
        <v>95</v>
      </c>
      <c r="H52" s="55" t="s">
        <v>174</v>
      </c>
      <c r="I52" s="33">
        <v>2</v>
      </c>
      <c r="J52" s="33" t="s">
        <v>157</v>
      </c>
      <c r="K52" s="33">
        <v>3</v>
      </c>
      <c r="L52" s="33">
        <v>4</v>
      </c>
      <c r="M52" s="33">
        <v>4</v>
      </c>
    </row>
    <row r="53" spans="1:13" ht="84" x14ac:dyDescent="0.4">
      <c r="A53" s="33">
        <v>45</v>
      </c>
      <c r="B53" s="51" t="s">
        <v>155</v>
      </c>
      <c r="C53" s="33">
        <v>1</v>
      </c>
      <c r="D53" s="33" t="s">
        <v>91</v>
      </c>
      <c r="E53" s="47"/>
      <c r="F53" s="33" t="s">
        <v>169</v>
      </c>
      <c r="G53" s="33" t="s">
        <v>169</v>
      </c>
      <c r="H53" s="55" t="s">
        <v>174</v>
      </c>
      <c r="I53" s="33">
        <v>2</v>
      </c>
      <c r="J53" s="33" t="s">
        <v>162</v>
      </c>
      <c r="K53" s="33">
        <v>3</v>
      </c>
      <c r="L53" s="33">
        <v>4</v>
      </c>
      <c r="M53" s="33">
        <v>4</v>
      </c>
    </row>
    <row r="54" spans="1:13" ht="84" x14ac:dyDescent="0.4">
      <c r="A54" s="33">
        <v>46</v>
      </c>
      <c r="B54" s="51" t="s">
        <v>156</v>
      </c>
      <c r="C54" s="33">
        <v>1</v>
      </c>
      <c r="D54" s="33" t="s">
        <v>91</v>
      </c>
      <c r="E54" s="47"/>
      <c r="F54" s="33" t="s">
        <v>97</v>
      </c>
      <c r="G54" s="33" t="s">
        <v>97</v>
      </c>
      <c r="H54" s="48">
        <f>19242768+235200</f>
        <v>19477968</v>
      </c>
      <c r="I54" s="33">
        <v>2</v>
      </c>
      <c r="J54" s="33" t="s">
        <v>157</v>
      </c>
      <c r="K54" s="33">
        <v>3</v>
      </c>
      <c r="L54" s="33">
        <v>4</v>
      </c>
      <c r="M54" s="33">
        <v>4</v>
      </c>
    </row>
    <row r="55" spans="1:13" x14ac:dyDescent="0.4">
      <c r="A55" s="12" t="s">
        <v>3</v>
      </c>
      <c r="B55" s="13" t="s">
        <v>60</v>
      </c>
      <c r="C55" s="37">
        <f>SUM(C9:C54)</f>
        <v>46</v>
      </c>
      <c r="D55" s="37" t="s">
        <v>91</v>
      </c>
      <c r="E55" s="38"/>
      <c r="F55" s="38"/>
      <c r="G55" s="38"/>
      <c r="H55" s="39">
        <f>SUM(H9:H54)</f>
        <v>69105441</v>
      </c>
      <c r="I55" s="38"/>
      <c r="J55" s="38"/>
      <c r="K55" s="38"/>
      <c r="L55" s="38"/>
      <c r="M55" s="38"/>
    </row>
    <row r="56" spans="1:13" x14ac:dyDescent="0.4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4">
      <c r="A57" s="22" t="s">
        <v>47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4">
      <c r="A58" s="2" t="s">
        <v>71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4">
      <c r="A59" s="2"/>
      <c r="B59" s="2" t="s">
        <v>86</v>
      </c>
      <c r="C59" s="2"/>
      <c r="D59" s="2"/>
      <c r="E59" s="2"/>
      <c r="F59" s="8"/>
      <c r="G59" s="2"/>
      <c r="H59" s="8"/>
      <c r="I59" s="2"/>
      <c r="J59" s="2"/>
      <c r="K59" s="2"/>
      <c r="L59" s="2"/>
      <c r="M59" s="2"/>
    </row>
    <row r="60" spans="1:13" x14ac:dyDescent="0.4">
      <c r="A60" s="2"/>
      <c r="B60" s="2" t="s">
        <v>72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4">
      <c r="A61" s="2"/>
      <c r="B61" s="2" t="s">
        <v>87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4">
      <c r="A62" s="2"/>
      <c r="B62" s="2" t="s">
        <v>73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22.2" x14ac:dyDescent="0.5">
      <c r="A63" s="2" t="s">
        <v>48</v>
      </c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4">
      <c r="A64" s="2"/>
      <c r="B64" s="2" t="s">
        <v>52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4">
      <c r="A65" s="2"/>
      <c r="B65" s="2" t="s">
        <v>54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82" spans="1:16" ht="100.5" customHeight="1" x14ac:dyDescent="0.4"/>
    <row r="95" spans="1:16" customFormat="1" ht="13.5" customHeight="1" x14ac:dyDescent="0.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6" s="1" customFormat="1" ht="22.2" x14ac:dyDescent="0.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2"/>
      <c r="O96" s="2"/>
      <c r="P96" s="2"/>
    </row>
    <row r="97" spans="1:16" s="1" customFormat="1" ht="22.2" x14ac:dyDescent="0.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2"/>
      <c r="O97" s="2"/>
      <c r="P97" s="2"/>
    </row>
    <row r="98" spans="1:16" s="1" customFormat="1" ht="22.2" x14ac:dyDescent="0.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2"/>
      <c r="O98" s="2"/>
      <c r="P98" s="2"/>
    </row>
    <row r="99" spans="1:16" s="1" customFormat="1" ht="22.2" x14ac:dyDescent="0.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2"/>
      <c r="O99" s="2"/>
      <c r="P99" s="2"/>
    </row>
    <row r="100" spans="1:16" s="1" customFormat="1" ht="22.2" x14ac:dyDescent="0.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2"/>
      <c r="O100" s="2"/>
      <c r="P100" s="2"/>
    </row>
    <row r="101" spans="1:16" s="1" customFormat="1" ht="22.2" x14ac:dyDescent="0.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2"/>
      <c r="O101" s="2"/>
      <c r="P101" s="2"/>
    </row>
    <row r="102" spans="1:16" s="1" customFormat="1" ht="22.2" x14ac:dyDescent="0.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2"/>
      <c r="O102" s="2"/>
      <c r="P102" s="2"/>
    </row>
    <row r="103" spans="1:16" s="1" customFormat="1" ht="22.2" x14ac:dyDescent="0.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2"/>
      <c r="O103" s="2"/>
      <c r="P103" s="2"/>
    </row>
    <row r="104" spans="1:16" s="1" customFormat="1" ht="22.2" x14ac:dyDescent="0.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2"/>
      <c r="O104" s="2"/>
      <c r="P104" s="2"/>
    </row>
  </sheetData>
  <mergeCells count="15"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2" type="noConversion"/>
  <printOptions horizontalCentered="1"/>
  <pageMargins left="0" right="0" top="0.51181102362204722" bottom="0" header="0" footer="0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23"/>
  <sheetViews>
    <sheetView zoomScaleNormal="100" workbookViewId="0">
      <selection activeCell="K20" sqref="K20"/>
    </sheetView>
  </sheetViews>
  <sheetFormatPr defaultColWidth="9.109375" defaultRowHeight="21" x14ac:dyDescent="0.4"/>
  <cols>
    <col min="1" max="1" width="6" style="3" customWidth="1"/>
    <col min="2" max="2" width="25.6640625" style="3" customWidth="1"/>
    <col min="3" max="3" width="15.6640625" style="3" customWidth="1"/>
    <col min="4" max="4" width="25.6640625" style="3" customWidth="1"/>
    <col min="5" max="5" width="12.6640625" style="3" customWidth="1"/>
    <col min="6" max="6" width="21.5546875" style="3" customWidth="1"/>
    <col min="7" max="10" width="12.6640625" style="3" customWidth="1"/>
    <col min="11" max="11" width="18.109375" style="3" customWidth="1"/>
    <col min="12" max="12" width="12.6640625" style="3" customWidth="1"/>
    <col min="13" max="16384" width="9.109375" style="3"/>
  </cols>
  <sheetData>
    <row r="1" spans="1:33" s="22" customFormat="1" ht="18.75" customHeight="1" x14ac:dyDescent="0.25">
      <c r="A1" s="68" t="s">
        <v>23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33" s="22" customFormat="1" x14ac:dyDescent="0.25">
      <c r="A2" s="66" t="s">
        <v>171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33" s="22" customFormat="1" x14ac:dyDescent="0.25">
      <c r="A3" s="66" t="s">
        <v>182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33" s="22" customFormat="1" x14ac:dyDescent="0.25">
      <c r="A4" s="66" t="s">
        <v>1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33" s="22" customFormat="1" x14ac:dyDescent="0.25">
      <c r="A5" s="77" t="s">
        <v>74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24" t="s">
        <v>2</v>
      </c>
    </row>
    <row r="6" spans="1:33" s="2" customFormat="1" ht="21" customHeight="1" x14ac:dyDescent="0.35">
      <c r="A6" s="78" t="s">
        <v>25</v>
      </c>
      <c r="B6" s="78" t="s">
        <v>61</v>
      </c>
      <c r="C6" s="78" t="s">
        <v>26</v>
      </c>
      <c r="D6" s="93" t="s">
        <v>78</v>
      </c>
      <c r="E6" s="74" t="s">
        <v>27</v>
      </c>
      <c r="F6" s="76"/>
      <c r="G6" s="74" t="s">
        <v>62</v>
      </c>
      <c r="H6" s="76"/>
      <c r="I6" s="76"/>
      <c r="J6" s="76"/>
      <c r="K6" s="76"/>
      <c r="L6" s="75"/>
    </row>
    <row r="7" spans="1:33" s="2" customFormat="1" ht="18" x14ac:dyDescent="0.35">
      <c r="A7" s="79"/>
      <c r="B7" s="79"/>
      <c r="C7" s="79"/>
      <c r="D7" s="94"/>
      <c r="E7" s="14" t="s">
        <v>12</v>
      </c>
      <c r="F7" s="14" t="s">
        <v>5</v>
      </c>
      <c r="G7" s="74" t="s">
        <v>63</v>
      </c>
      <c r="H7" s="76"/>
      <c r="I7" s="76"/>
      <c r="J7" s="75"/>
      <c r="K7" s="74" t="s">
        <v>64</v>
      </c>
      <c r="L7" s="75"/>
    </row>
    <row r="8" spans="1:33" s="2" customFormat="1" ht="18" x14ac:dyDescent="0.35">
      <c r="A8" s="80"/>
      <c r="B8" s="80"/>
      <c r="C8" s="80"/>
      <c r="D8" s="95"/>
      <c r="E8" s="15" t="s">
        <v>13</v>
      </c>
      <c r="F8" s="15" t="s">
        <v>14</v>
      </c>
      <c r="G8" s="4" t="s">
        <v>15</v>
      </c>
      <c r="H8" s="4" t="s">
        <v>16</v>
      </c>
      <c r="I8" s="4" t="s">
        <v>18</v>
      </c>
      <c r="J8" s="4" t="s">
        <v>17</v>
      </c>
      <c r="K8" s="4" t="s">
        <v>19</v>
      </c>
      <c r="L8" s="4" t="s">
        <v>20</v>
      </c>
    </row>
    <row r="9" spans="1:33" s="2" customFormat="1" ht="18" customHeight="1" x14ac:dyDescent="0.35">
      <c r="A9" s="90">
        <v>1</v>
      </c>
      <c r="B9" s="87" t="s">
        <v>94</v>
      </c>
      <c r="C9" s="84" t="s">
        <v>42</v>
      </c>
      <c r="D9" s="5" t="s">
        <v>67</v>
      </c>
      <c r="E9" s="41"/>
      <c r="F9" s="42"/>
      <c r="G9" s="41"/>
      <c r="H9" s="41"/>
      <c r="I9" s="41"/>
      <c r="J9" s="41"/>
      <c r="K9" s="42"/>
      <c r="L9" s="40"/>
    </row>
    <row r="10" spans="1:33" s="2" customFormat="1" ht="18" customHeight="1" x14ac:dyDescent="0.35">
      <c r="A10" s="91"/>
      <c r="B10" s="88"/>
      <c r="C10" s="85"/>
      <c r="D10" s="16" t="s">
        <v>68</v>
      </c>
      <c r="E10" s="31"/>
      <c r="F10" s="32"/>
      <c r="G10" s="17"/>
      <c r="H10" s="17"/>
      <c r="I10" s="17"/>
      <c r="J10" s="17"/>
      <c r="K10" s="17"/>
      <c r="L10" s="17"/>
    </row>
    <row r="11" spans="1:33" s="2" customFormat="1" ht="18" customHeight="1" x14ac:dyDescent="0.35">
      <c r="A11" s="91"/>
      <c r="B11" s="88"/>
      <c r="C11" s="85"/>
      <c r="D11" s="16" t="s">
        <v>69</v>
      </c>
      <c r="E11" s="45">
        <v>46</v>
      </c>
      <c r="F11" s="42">
        <v>69105441</v>
      </c>
      <c r="G11" s="41"/>
      <c r="H11" s="41">
        <v>40</v>
      </c>
      <c r="I11" s="41" t="s">
        <v>108</v>
      </c>
      <c r="J11" s="41">
        <v>6</v>
      </c>
      <c r="K11" s="42">
        <v>9427188.8599999994</v>
      </c>
      <c r="L11" s="40">
        <v>0.13639999999999999</v>
      </c>
    </row>
    <row r="12" spans="1:33" s="2" customFormat="1" ht="18" customHeight="1" x14ac:dyDescent="0.35">
      <c r="A12" s="91"/>
      <c r="B12" s="88"/>
      <c r="C12" s="85"/>
      <c r="D12" s="27" t="s">
        <v>70</v>
      </c>
      <c r="E12" s="7"/>
      <c r="F12" s="29"/>
      <c r="G12" s="7"/>
      <c r="H12" s="7"/>
      <c r="I12" s="7"/>
      <c r="J12" s="7"/>
      <c r="K12" s="7"/>
      <c r="L12" s="7"/>
    </row>
    <row r="13" spans="1:33" s="19" customFormat="1" ht="18" customHeight="1" x14ac:dyDescent="0.35">
      <c r="A13" s="92"/>
      <c r="B13" s="89"/>
      <c r="C13" s="86"/>
      <c r="D13" s="30" t="s">
        <v>79</v>
      </c>
      <c r="E13" s="6"/>
      <c r="F13" s="18"/>
      <c r="G13" s="6"/>
      <c r="H13" s="6"/>
      <c r="I13" s="6"/>
      <c r="J13" s="6"/>
      <c r="K13" s="6"/>
      <c r="L13" s="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0" customFormat="1" ht="21.9" customHeight="1" thickBot="1" x14ac:dyDescent="0.4">
      <c r="A14" s="81" t="s">
        <v>181</v>
      </c>
      <c r="B14" s="82"/>
      <c r="C14" s="82"/>
      <c r="D14" s="83"/>
      <c r="E14" s="45">
        <v>46</v>
      </c>
      <c r="F14" s="42">
        <v>69105441</v>
      </c>
      <c r="G14" s="41"/>
      <c r="H14" s="41">
        <v>40</v>
      </c>
      <c r="I14" s="41" t="s">
        <v>108</v>
      </c>
      <c r="J14" s="41">
        <v>6</v>
      </c>
      <c r="K14" s="42">
        <v>9427188.8599999994</v>
      </c>
      <c r="L14" s="40">
        <v>0.13639999999999999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s="1" customFormat="1" ht="20.399999999999999" thickTop="1" x14ac:dyDescent="0.5">
      <c r="A15" s="22" t="s">
        <v>47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33" s="1" customFormat="1" ht="19.8" x14ac:dyDescent="0.5">
      <c r="A16" s="2" t="s">
        <v>71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s="1" customFormat="1" ht="19.8" x14ac:dyDescent="0.5">
      <c r="A17" s="2"/>
      <c r="B17" s="2" t="s">
        <v>86</v>
      </c>
      <c r="C17" s="2"/>
      <c r="D17" s="2"/>
      <c r="E17" s="2"/>
      <c r="F17" s="8"/>
      <c r="G17" s="2"/>
      <c r="H17" s="8"/>
      <c r="I17" s="2"/>
      <c r="J17" s="2"/>
      <c r="K17" s="2"/>
      <c r="L17" s="2"/>
      <c r="M17" s="2"/>
      <c r="N17" s="2"/>
      <c r="O17" s="2"/>
      <c r="P17" s="2"/>
    </row>
    <row r="18" spans="1:16" s="1" customFormat="1" ht="19.8" x14ac:dyDescent="0.5">
      <c r="A18" s="2"/>
      <c r="B18" s="2" t="s">
        <v>72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s="1" customFormat="1" ht="19.8" x14ac:dyDescent="0.5">
      <c r="A19" s="2"/>
      <c r="B19" s="2" t="s">
        <v>87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s="1" customFormat="1" ht="19.8" x14ac:dyDescent="0.5">
      <c r="A20" s="2"/>
      <c r="B20" s="2" t="s">
        <v>73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19.8" x14ac:dyDescent="0.5">
      <c r="A21" s="2" t="s">
        <v>48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19.8" x14ac:dyDescent="0.5">
      <c r="A22" s="2"/>
      <c r="B22" s="2" t="s">
        <v>49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s="1" customFormat="1" ht="19.8" x14ac:dyDescent="0.5">
      <c r="A23" s="2"/>
      <c r="B23" s="2" t="s">
        <v>55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</sheetData>
  <mergeCells count="17">
    <mergeCell ref="A14:D14"/>
    <mergeCell ref="C9:C13"/>
    <mergeCell ref="B9:B13"/>
    <mergeCell ref="A9:A13"/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</mergeCells>
  <phoneticPr fontId="2" type="noConversion"/>
  <printOptions horizontalCentered="1"/>
  <pageMargins left="0.2" right="0.2" top="0.4" bottom="0.2" header="0" footer="0"/>
  <pageSetup paperSize="9" scale="77" orientation="landscape" r:id="rId1"/>
  <headerFooter alignWithMargins="0"/>
  <rowBreaks count="1" manualBreakCount="1">
    <brk id="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71"/>
  <sheetViews>
    <sheetView tabSelected="1" zoomScale="70" zoomScaleNormal="70" workbookViewId="0">
      <selection activeCell="B56" sqref="B56"/>
    </sheetView>
  </sheetViews>
  <sheetFormatPr defaultColWidth="9.109375" defaultRowHeight="21" x14ac:dyDescent="0.4"/>
  <cols>
    <col min="1" max="1" width="6.6640625" style="3" customWidth="1"/>
    <col min="2" max="2" width="37.44140625" style="3" customWidth="1"/>
    <col min="3" max="3" width="7.5546875" style="3" customWidth="1"/>
    <col min="4" max="4" width="9.33203125" style="3" customWidth="1"/>
    <col min="5" max="5" width="18.5546875" style="3" bestFit="1" customWidth="1"/>
    <col min="6" max="6" width="10.33203125" style="3" customWidth="1"/>
    <col min="7" max="7" width="16" style="3" customWidth="1"/>
    <col min="8" max="8" width="12" style="3" customWidth="1"/>
    <col min="9" max="9" width="11.88671875" style="3" customWidth="1"/>
    <col min="10" max="10" width="12.6640625" style="3" customWidth="1"/>
    <col min="11" max="11" width="20" style="3" customWidth="1"/>
    <col min="12" max="12" width="12" style="3" customWidth="1"/>
    <col min="13" max="13" width="16.88671875" style="3" customWidth="1"/>
    <col min="14" max="14" width="12.109375" style="3" customWidth="1"/>
    <col min="15" max="15" width="9.109375" style="3"/>
    <col min="16" max="16" width="11.5546875" style="3" bestFit="1" customWidth="1"/>
    <col min="17" max="16384" width="9.109375" style="3"/>
  </cols>
  <sheetData>
    <row r="1" spans="1:14" x14ac:dyDescent="0.4">
      <c r="A1" s="68" t="s">
        <v>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24" customHeight="1" x14ac:dyDescent="0.4">
      <c r="A2" s="66" t="s">
        <v>172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4" customHeight="1" x14ac:dyDescent="0.4">
      <c r="A3" s="66" t="s">
        <v>183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ht="24" customHeight="1" x14ac:dyDescent="0.4">
      <c r="A4" s="66" t="s">
        <v>92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ht="22.5" customHeight="1" x14ac:dyDescent="0.4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4" s="2" customFormat="1" ht="21" customHeight="1" x14ac:dyDescent="0.35">
      <c r="A6" s="57" t="s">
        <v>31</v>
      </c>
      <c r="B6" s="57" t="s">
        <v>46</v>
      </c>
      <c r="C6" s="58" t="s">
        <v>32</v>
      </c>
      <c r="D6" s="58"/>
      <c r="E6" s="57" t="s">
        <v>34</v>
      </c>
      <c r="F6" s="57" t="s">
        <v>35</v>
      </c>
      <c r="G6" s="71" t="s">
        <v>36</v>
      </c>
      <c r="H6" s="57" t="s">
        <v>80</v>
      </c>
      <c r="I6" s="57" t="s">
        <v>81</v>
      </c>
      <c r="J6" s="97" t="s">
        <v>82</v>
      </c>
      <c r="K6" s="65" t="s">
        <v>65</v>
      </c>
      <c r="L6" s="65"/>
      <c r="M6" s="65"/>
      <c r="N6" s="65"/>
    </row>
    <row r="7" spans="1:14" s="2" customFormat="1" ht="18" x14ac:dyDescent="0.35">
      <c r="A7" s="57"/>
      <c r="B7" s="73"/>
      <c r="C7" s="58" t="s">
        <v>7</v>
      </c>
      <c r="D7" s="58" t="s">
        <v>8</v>
      </c>
      <c r="E7" s="58"/>
      <c r="F7" s="58"/>
      <c r="G7" s="72"/>
      <c r="H7" s="57"/>
      <c r="I7" s="57"/>
      <c r="J7" s="97"/>
      <c r="K7" s="65" t="s">
        <v>37</v>
      </c>
      <c r="L7" s="65"/>
      <c r="M7" s="65" t="s">
        <v>38</v>
      </c>
      <c r="N7" s="65"/>
    </row>
    <row r="8" spans="1:14" s="2" customFormat="1" ht="36" customHeight="1" x14ac:dyDescent="0.35">
      <c r="A8" s="57"/>
      <c r="B8" s="73"/>
      <c r="C8" s="58"/>
      <c r="D8" s="58"/>
      <c r="E8" s="58"/>
      <c r="F8" s="58"/>
      <c r="G8" s="72"/>
      <c r="H8" s="57"/>
      <c r="I8" s="57"/>
      <c r="J8" s="97"/>
      <c r="K8" s="46" t="s">
        <v>21</v>
      </c>
      <c r="L8" s="46" t="s">
        <v>20</v>
      </c>
      <c r="M8" s="46" t="s">
        <v>22</v>
      </c>
      <c r="N8" s="46" t="s">
        <v>20</v>
      </c>
    </row>
    <row r="9" spans="1:14" ht="27" customHeight="1" x14ac:dyDescent="0.4">
      <c r="A9" s="98" t="s">
        <v>93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</row>
    <row r="10" spans="1:14" ht="27" customHeight="1" x14ac:dyDescent="0.4">
      <c r="A10" s="98" t="s">
        <v>44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</row>
    <row r="11" spans="1:14" ht="63" x14ac:dyDescent="0.4">
      <c r="A11" s="49">
        <v>1</v>
      </c>
      <c r="B11" s="99" t="s">
        <v>111</v>
      </c>
      <c r="C11" s="33">
        <v>1</v>
      </c>
      <c r="D11" s="33" t="s">
        <v>91</v>
      </c>
      <c r="E11" s="48">
        <v>400000</v>
      </c>
      <c r="F11" s="33">
        <v>2</v>
      </c>
      <c r="G11" s="33" t="s">
        <v>157</v>
      </c>
      <c r="H11" s="33">
        <v>3</v>
      </c>
      <c r="I11" s="33">
        <v>4</v>
      </c>
      <c r="J11" s="33">
        <v>4</v>
      </c>
      <c r="K11" s="33" t="s">
        <v>106</v>
      </c>
      <c r="L11" s="43">
        <v>0.25</v>
      </c>
      <c r="M11" s="47">
        <v>209576.81</v>
      </c>
      <c r="N11" s="43">
        <f>M11/E11</f>
        <v>0.52394202499999998</v>
      </c>
    </row>
    <row r="12" spans="1:14" ht="63" x14ac:dyDescent="0.4">
      <c r="A12" s="49">
        <v>2</v>
      </c>
      <c r="B12" s="100" t="s">
        <v>112</v>
      </c>
      <c r="C12" s="33">
        <v>1</v>
      </c>
      <c r="D12" s="33" t="s">
        <v>91</v>
      </c>
      <c r="E12" s="48">
        <v>400000</v>
      </c>
      <c r="F12" s="33">
        <v>2</v>
      </c>
      <c r="G12" s="33" t="s">
        <v>157</v>
      </c>
      <c r="H12" s="33">
        <v>3</v>
      </c>
      <c r="I12" s="33">
        <v>4</v>
      </c>
      <c r="J12" s="33">
        <v>4</v>
      </c>
      <c r="K12" s="33" t="s">
        <v>106</v>
      </c>
      <c r="L12" s="43">
        <v>0.9</v>
      </c>
      <c r="M12" s="47">
        <v>374819.66</v>
      </c>
      <c r="N12" s="43">
        <f t="shared" ref="N12:N34" si="0">M12/E12</f>
        <v>0.93704914999999989</v>
      </c>
    </row>
    <row r="13" spans="1:14" ht="63" x14ac:dyDescent="0.4">
      <c r="A13" s="49">
        <v>3</v>
      </c>
      <c r="B13" s="99" t="s">
        <v>113</v>
      </c>
      <c r="C13" s="33">
        <v>1</v>
      </c>
      <c r="D13" s="33" t="s">
        <v>91</v>
      </c>
      <c r="E13" s="48">
        <v>400000</v>
      </c>
      <c r="F13" s="33">
        <v>2</v>
      </c>
      <c r="G13" s="33" t="s">
        <v>157</v>
      </c>
      <c r="H13" s="33">
        <v>3</v>
      </c>
      <c r="I13" s="33">
        <v>4</v>
      </c>
      <c r="J13" s="33">
        <v>4</v>
      </c>
      <c r="K13" s="33" t="s">
        <v>106</v>
      </c>
      <c r="L13" s="43">
        <v>0.25</v>
      </c>
      <c r="M13" s="47">
        <v>256608.46</v>
      </c>
      <c r="N13" s="43">
        <f t="shared" si="0"/>
        <v>0.64152114999999998</v>
      </c>
    </row>
    <row r="14" spans="1:14" ht="63" x14ac:dyDescent="0.4">
      <c r="A14" s="49">
        <v>4</v>
      </c>
      <c r="B14" s="99" t="s">
        <v>114</v>
      </c>
      <c r="C14" s="33">
        <v>1</v>
      </c>
      <c r="D14" s="33" t="s">
        <v>91</v>
      </c>
      <c r="E14" s="48">
        <v>800000</v>
      </c>
      <c r="F14" s="33">
        <v>2</v>
      </c>
      <c r="G14" s="33" t="s">
        <v>158</v>
      </c>
      <c r="H14" s="33">
        <v>3</v>
      </c>
      <c r="I14" s="33">
        <v>4</v>
      </c>
      <c r="J14" s="33">
        <v>4</v>
      </c>
      <c r="K14" s="33" t="s">
        <v>106</v>
      </c>
      <c r="L14" s="43">
        <v>0.2</v>
      </c>
      <c r="M14" s="47">
        <v>489544.55</v>
      </c>
      <c r="N14" s="43">
        <f t="shared" si="0"/>
        <v>0.61193068750000001</v>
      </c>
    </row>
    <row r="15" spans="1:14" ht="63" x14ac:dyDescent="0.4">
      <c r="A15" s="49">
        <v>5</v>
      </c>
      <c r="B15" s="99" t="s">
        <v>115</v>
      </c>
      <c r="C15" s="33">
        <v>1</v>
      </c>
      <c r="D15" s="33" t="s">
        <v>91</v>
      </c>
      <c r="E15" s="48">
        <v>800000</v>
      </c>
      <c r="F15" s="33">
        <v>2</v>
      </c>
      <c r="G15" s="33" t="s">
        <v>158</v>
      </c>
      <c r="H15" s="33">
        <v>3</v>
      </c>
      <c r="I15" s="33">
        <v>4</v>
      </c>
      <c r="J15" s="33">
        <v>4</v>
      </c>
      <c r="K15" s="33" t="s">
        <v>106</v>
      </c>
      <c r="L15" s="43">
        <v>0.1</v>
      </c>
      <c r="M15" s="47">
        <v>547682.5</v>
      </c>
      <c r="N15" s="43">
        <f>M15/E15</f>
        <v>0.68460312499999998</v>
      </c>
    </row>
    <row r="16" spans="1:14" ht="63" x14ac:dyDescent="0.4">
      <c r="A16" s="49">
        <v>6</v>
      </c>
      <c r="B16" s="99" t="s">
        <v>116</v>
      </c>
      <c r="C16" s="33">
        <v>1</v>
      </c>
      <c r="D16" s="33" t="s">
        <v>91</v>
      </c>
      <c r="E16" s="48">
        <v>800000</v>
      </c>
      <c r="F16" s="33">
        <v>2</v>
      </c>
      <c r="G16" s="33" t="s">
        <v>158</v>
      </c>
      <c r="H16" s="33">
        <v>3</v>
      </c>
      <c r="I16" s="33">
        <v>4</v>
      </c>
      <c r="J16" s="33">
        <v>4</v>
      </c>
      <c r="K16" s="33" t="s">
        <v>106</v>
      </c>
      <c r="L16" s="43">
        <v>0.2</v>
      </c>
      <c r="M16" s="47">
        <v>466558</v>
      </c>
      <c r="N16" s="43">
        <f t="shared" si="0"/>
        <v>0.58319750000000004</v>
      </c>
    </row>
    <row r="17" spans="1:14" ht="63" x14ac:dyDescent="0.4">
      <c r="A17" s="49">
        <v>7</v>
      </c>
      <c r="B17" s="99" t="s">
        <v>117</v>
      </c>
      <c r="C17" s="33">
        <v>1</v>
      </c>
      <c r="D17" s="33" t="s">
        <v>91</v>
      </c>
      <c r="E17" s="48">
        <v>800000</v>
      </c>
      <c r="F17" s="33">
        <v>2</v>
      </c>
      <c r="G17" s="33" t="s">
        <v>158</v>
      </c>
      <c r="H17" s="33">
        <v>3</v>
      </c>
      <c r="I17" s="33">
        <v>4</v>
      </c>
      <c r="J17" s="33">
        <v>4</v>
      </c>
      <c r="K17" s="33" t="s">
        <v>106</v>
      </c>
      <c r="L17" s="43">
        <v>0.2</v>
      </c>
      <c r="M17" s="47">
        <v>526003.05000000005</v>
      </c>
      <c r="N17" s="43">
        <f>M17/E17</f>
        <v>0.65750381250000001</v>
      </c>
    </row>
    <row r="18" spans="1:14" ht="63" x14ac:dyDescent="0.4">
      <c r="A18" s="49">
        <v>8</v>
      </c>
      <c r="B18" s="101" t="s">
        <v>118</v>
      </c>
      <c r="C18" s="33">
        <v>1</v>
      </c>
      <c r="D18" s="33" t="s">
        <v>91</v>
      </c>
      <c r="E18" s="48">
        <v>300000</v>
      </c>
      <c r="F18" s="33">
        <v>2</v>
      </c>
      <c r="G18" s="33" t="s">
        <v>159</v>
      </c>
      <c r="H18" s="33">
        <v>3</v>
      </c>
      <c r="I18" s="33">
        <v>4</v>
      </c>
      <c r="J18" s="33">
        <v>4</v>
      </c>
      <c r="K18" s="33" t="s">
        <v>106</v>
      </c>
      <c r="L18" s="43">
        <v>0.05</v>
      </c>
      <c r="M18" s="47">
        <v>13795.24</v>
      </c>
      <c r="N18" s="43">
        <f t="shared" si="0"/>
        <v>4.598413333333333E-2</v>
      </c>
    </row>
    <row r="19" spans="1:14" ht="63" x14ac:dyDescent="0.4">
      <c r="A19" s="49">
        <v>9</v>
      </c>
      <c r="B19" s="101" t="s">
        <v>119</v>
      </c>
      <c r="C19" s="33">
        <v>1</v>
      </c>
      <c r="D19" s="33" t="s">
        <v>91</v>
      </c>
      <c r="E19" s="48">
        <v>2636600</v>
      </c>
      <c r="F19" s="33">
        <v>2</v>
      </c>
      <c r="G19" s="33" t="s">
        <v>159</v>
      </c>
      <c r="H19" s="33">
        <v>3</v>
      </c>
      <c r="I19" s="33">
        <v>4</v>
      </c>
      <c r="J19" s="33">
        <v>4</v>
      </c>
      <c r="K19" s="33" t="s">
        <v>106</v>
      </c>
      <c r="L19" s="43">
        <v>0.21</v>
      </c>
      <c r="M19" s="47">
        <v>470022</v>
      </c>
      <c r="N19" s="43">
        <f t="shared" si="0"/>
        <v>0.17826822422817265</v>
      </c>
    </row>
    <row r="20" spans="1:14" ht="63" x14ac:dyDescent="0.4">
      <c r="A20" s="49">
        <v>10</v>
      </c>
      <c r="B20" s="101" t="s">
        <v>120</v>
      </c>
      <c r="C20" s="33">
        <v>1</v>
      </c>
      <c r="D20" s="33" t="s">
        <v>91</v>
      </c>
      <c r="E20" s="48">
        <v>49800</v>
      </c>
      <c r="F20" s="33">
        <v>2</v>
      </c>
      <c r="G20" s="33" t="s">
        <v>159</v>
      </c>
      <c r="H20" s="33">
        <v>3</v>
      </c>
      <c r="I20" s="33">
        <v>4</v>
      </c>
      <c r="J20" s="33">
        <v>4</v>
      </c>
      <c r="K20" s="33" t="s">
        <v>176</v>
      </c>
      <c r="L20" s="43">
        <v>1</v>
      </c>
      <c r="M20" s="47">
        <v>13885.75</v>
      </c>
      <c r="N20" s="43">
        <f>M20/E20</f>
        <v>0.27883032128514057</v>
      </c>
    </row>
    <row r="21" spans="1:14" ht="69.75" customHeight="1" x14ac:dyDescent="0.4">
      <c r="A21" s="49">
        <v>11</v>
      </c>
      <c r="B21" s="101" t="s">
        <v>121</v>
      </c>
      <c r="C21" s="33">
        <v>1</v>
      </c>
      <c r="D21" s="33" t="s">
        <v>91</v>
      </c>
      <c r="E21" s="48">
        <v>1337500</v>
      </c>
      <c r="F21" s="33">
        <v>2</v>
      </c>
      <c r="G21" s="33" t="s">
        <v>159</v>
      </c>
      <c r="H21" s="33">
        <v>3</v>
      </c>
      <c r="I21" s="33">
        <v>4</v>
      </c>
      <c r="J21" s="33">
        <v>4</v>
      </c>
      <c r="K21" s="33" t="s">
        <v>106</v>
      </c>
      <c r="L21" s="43">
        <v>0.36</v>
      </c>
      <c r="M21" s="47">
        <v>369775.2</v>
      </c>
      <c r="N21" s="43">
        <f t="shared" si="0"/>
        <v>0.27646743925233647</v>
      </c>
    </row>
    <row r="22" spans="1:14" ht="63" x14ac:dyDescent="0.4">
      <c r="A22" s="49">
        <v>12</v>
      </c>
      <c r="B22" s="101" t="s">
        <v>122</v>
      </c>
      <c r="C22" s="33">
        <v>1</v>
      </c>
      <c r="D22" s="33" t="s">
        <v>91</v>
      </c>
      <c r="E22" s="48">
        <v>95000</v>
      </c>
      <c r="F22" s="33">
        <v>2</v>
      </c>
      <c r="G22" s="33" t="s">
        <v>159</v>
      </c>
      <c r="H22" s="33">
        <v>3</v>
      </c>
      <c r="I22" s="33">
        <v>4</v>
      </c>
      <c r="J22" s="33">
        <v>4</v>
      </c>
      <c r="K22" s="33" t="s">
        <v>176</v>
      </c>
      <c r="L22" s="43">
        <v>1</v>
      </c>
      <c r="M22" s="47">
        <v>74587.8</v>
      </c>
      <c r="N22" s="43">
        <f t="shared" si="0"/>
        <v>0.78513473684210533</v>
      </c>
    </row>
    <row r="23" spans="1:14" ht="84" x14ac:dyDescent="0.4">
      <c r="A23" s="49">
        <v>13</v>
      </c>
      <c r="B23" s="100" t="s">
        <v>123</v>
      </c>
      <c r="C23" s="33">
        <v>1</v>
      </c>
      <c r="D23" s="33" t="s">
        <v>91</v>
      </c>
      <c r="E23" s="48">
        <v>1178000</v>
      </c>
      <c r="F23" s="33">
        <v>2</v>
      </c>
      <c r="G23" s="33" t="s">
        <v>159</v>
      </c>
      <c r="H23" s="33">
        <v>3</v>
      </c>
      <c r="I23" s="33">
        <v>4</v>
      </c>
      <c r="J23" s="33">
        <v>4</v>
      </c>
      <c r="K23" s="33" t="s">
        <v>106</v>
      </c>
      <c r="L23" s="43">
        <v>0.51</v>
      </c>
      <c r="M23" s="47">
        <v>435902.14</v>
      </c>
      <c r="N23" s="43">
        <f t="shared" si="0"/>
        <v>0.37003577249575553</v>
      </c>
    </row>
    <row r="24" spans="1:14" ht="63" x14ac:dyDescent="0.4">
      <c r="A24" s="49">
        <v>14</v>
      </c>
      <c r="B24" s="101" t="s">
        <v>124</v>
      </c>
      <c r="C24" s="33">
        <v>1</v>
      </c>
      <c r="D24" s="33" t="s">
        <v>91</v>
      </c>
      <c r="E24" s="48">
        <v>1640000</v>
      </c>
      <c r="F24" s="33">
        <v>2</v>
      </c>
      <c r="G24" s="33" t="s">
        <v>160</v>
      </c>
      <c r="H24" s="33">
        <v>3</v>
      </c>
      <c r="I24" s="33">
        <v>4</v>
      </c>
      <c r="J24" s="33">
        <v>4</v>
      </c>
      <c r="K24" s="33" t="s">
        <v>106</v>
      </c>
      <c r="L24" s="43">
        <v>0.36</v>
      </c>
      <c r="M24" s="47">
        <v>676444.52</v>
      </c>
      <c r="N24" s="43">
        <f t="shared" si="0"/>
        <v>0.41246617073170733</v>
      </c>
    </row>
    <row r="25" spans="1:14" ht="84" x14ac:dyDescent="0.4">
      <c r="A25" s="49">
        <v>15</v>
      </c>
      <c r="B25" s="101" t="s">
        <v>125</v>
      </c>
      <c r="C25" s="33">
        <v>1</v>
      </c>
      <c r="D25" s="33" t="s">
        <v>91</v>
      </c>
      <c r="E25" s="48">
        <v>1932000</v>
      </c>
      <c r="F25" s="33">
        <v>2</v>
      </c>
      <c r="G25" s="33" t="s">
        <v>161</v>
      </c>
      <c r="H25" s="33">
        <v>3</v>
      </c>
      <c r="I25" s="33">
        <v>4</v>
      </c>
      <c r="J25" s="33">
        <v>4</v>
      </c>
      <c r="K25" s="33" t="s">
        <v>106</v>
      </c>
      <c r="L25" s="43">
        <v>0.22</v>
      </c>
      <c r="M25" s="47">
        <v>601066.61</v>
      </c>
      <c r="N25" s="43">
        <f t="shared" si="0"/>
        <v>0.31111108178053831</v>
      </c>
    </row>
    <row r="26" spans="1:14" ht="63" x14ac:dyDescent="0.4">
      <c r="A26" s="49">
        <v>16</v>
      </c>
      <c r="B26" s="99" t="s">
        <v>126</v>
      </c>
      <c r="C26" s="33">
        <v>1</v>
      </c>
      <c r="D26" s="33" t="s">
        <v>91</v>
      </c>
      <c r="E26" s="48">
        <f>491906+8000</f>
        <v>499906</v>
      </c>
      <c r="F26" s="33">
        <v>2</v>
      </c>
      <c r="G26" s="33" t="s">
        <v>162</v>
      </c>
      <c r="H26" s="33">
        <v>3</v>
      </c>
      <c r="I26" s="33">
        <v>4</v>
      </c>
      <c r="J26" s="33">
        <v>4</v>
      </c>
      <c r="K26" s="33" t="s">
        <v>106</v>
      </c>
      <c r="L26" s="43">
        <v>0.2</v>
      </c>
      <c r="M26" s="47">
        <v>0</v>
      </c>
      <c r="N26" s="43">
        <f t="shared" si="0"/>
        <v>0</v>
      </c>
    </row>
    <row r="27" spans="1:14" ht="63" x14ac:dyDescent="0.4">
      <c r="A27" s="49">
        <v>17</v>
      </c>
      <c r="B27" s="99" t="s">
        <v>127</v>
      </c>
      <c r="C27" s="33">
        <v>1</v>
      </c>
      <c r="D27" s="33" t="s">
        <v>91</v>
      </c>
      <c r="E27" s="48">
        <f>491906+8000</f>
        <v>499906</v>
      </c>
      <c r="F27" s="33">
        <v>2</v>
      </c>
      <c r="G27" s="33" t="s">
        <v>162</v>
      </c>
      <c r="H27" s="33">
        <v>3</v>
      </c>
      <c r="I27" s="33">
        <v>4</v>
      </c>
      <c r="J27" s="33">
        <v>4</v>
      </c>
      <c r="K27" s="33" t="s">
        <v>106</v>
      </c>
      <c r="L27" s="43">
        <v>0.2</v>
      </c>
      <c r="M27" s="47">
        <v>0</v>
      </c>
      <c r="N27" s="43">
        <f t="shared" si="0"/>
        <v>0</v>
      </c>
    </row>
    <row r="28" spans="1:14" ht="63" x14ac:dyDescent="0.4">
      <c r="A28" s="49">
        <v>18</v>
      </c>
      <c r="B28" s="99" t="s">
        <v>128</v>
      </c>
      <c r="C28" s="33">
        <v>1</v>
      </c>
      <c r="D28" s="33" t="s">
        <v>91</v>
      </c>
      <c r="E28" s="48">
        <f>491906+8000</f>
        <v>499906</v>
      </c>
      <c r="F28" s="33">
        <v>2</v>
      </c>
      <c r="G28" s="33" t="s">
        <v>162</v>
      </c>
      <c r="H28" s="33">
        <v>3</v>
      </c>
      <c r="I28" s="33">
        <v>4</v>
      </c>
      <c r="J28" s="33">
        <v>4</v>
      </c>
      <c r="K28" s="33" t="s">
        <v>106</v>
      </c>
      <c r="L28" s="43">
        <v>0.2</v>
      </c>
      <c r="M28" s="47">
        <v>0</v>
      </c>
      <c r="N28" s="43">
        <f t="shared" si="0"/>
        <v>0</v>
      </c>
    </row>
    <row r="29" spans="1:14" ht="63" x14ac:dyDescent="0.4">
      <c r="A29" s="49">
        <v>19</v>
      </c>
      <c r="B29" s="99" t="s">
        <v>129</v>
      </c>
      <c r="C29" s="33">
        <v>1</v>
      </c>
      <c r="D29" s="33" t="s">
        <v>91</v>
      </c>
      <c r="E29" s="48">
        <f>491906+8000</f>
        <v>499906</v>
      </c>
      <c r="F29" s="33">
        <v>2</v>
      </c>
      <c r="G29" s="33" t="s">
        <v>162</v>
      </c>
      <c r="H29" s="33">
        <v>3</v>
      </c>
      <c r="I29" s="33">
        <v>4</v>
      </c>
      <c r="J29" s="33">
        <v>4</v>
      </c>
      <c r="K29" s="33" t="s">
        <v>106</v>
      </c>
      <c r="L29" s="43">
        <v>0.2</v>
      </c>
      <c r="M29" s="47">
        <v>0</v>
      </c>
      <c r="N29" s="43">
        <f t="shared" si="0"/>
        <v>0</v>
      </c>
    </row>
    <row r="30" spans="1:14" ht="63" x14ac:dyDescent="0.4">
      <c r="A30" s="49">
        <v>20</v>
      </c>
      <c r="B30" s="99" t="s">
        <v>130</v>
      </c>
      <c r="C30" s="33">
        <v>1</v>
      </c>
      <c r="D30" s="33" t="s">
        <v>91</v>
      </c>
      <c r="E30" s="48">
        <v>499906</v>
      </c>
      <c r="F30" s="33">
        <v>2</v>
      </c>
      <c r="G30" s="33" t="s">
        <v>162</v>
      </c>
      <c r="H30" s="33">
        <v>3</v>
      </c>
      <c r="I30" s="33">
        <v>4</v>
      </c>
      <c r="J30" s="33">
        <v>4</v>
      </c>
      <c r="K30" s="33" t="s">
        <v>106</v>
      </c>
      <c r="L30" s="43">
        <v>0.2</v>
      </c>
      <c r="M30" s="47">
        <v>0</v>
      </c>
      <c r="N30" s="43">
        <f t="shared" si="0"/>
        <v>0</v>
      </c>
    </row>
    <row r="31" spans="1:14" ht="63" x14ac:dyDescent="0.4">
      <c r="A31" s="49">
        <v>21</v>
      </c>
      <c r="B31" s="99" t="s">
        <v>131</v>
      </c>
      <c r="C31" s="33">
        <v>1</v>
      </c>
      <c r="D31" s="33" t="s">
        <v>91</v>
      </c>
      <c r="E31" s="48">
        <v>499906</v>
      </c>
      <c r="F31" s="33">
        <v>2</v>
      </c>
      <c r="G31" s="33" t="s">
        <v>162</v>
      </c>
      <c r="H31" s="33">
        <v>3</v>
      </c>
      <c r="I31" s="33">
        <v>4</v>
      </c>
      <c r="J31" s="33">
        <v>4</v>
      </c>
      <c r="K31" s="33" t="s">
        <v>106</v>
      </c>
      <c r="L31" s="43">
        <v>0.2</v>
      </c>
      <c r="M31" s="47">
        <v>0</v>
      </c>
      <c r="N31" s="43">
        <f t="shared" si="0"/>
        <v>0</v>
      </c>
    </row>
    <row r="32" spans="1:14" ht="63" x14ac:dyDescent="0.4">
      <c r="A32" s="49">
        <v>22</v>
      </c>
      <c r="B32" s="101" t="s">
        <v>132</v>
      </c>
      <c r="C32" s="33">
        <v>1</v>
      </c>
      <c r="D32" s="33" t="s">
        <v>91</v>
      </c>
      <c r="E32" s="48">
        <v>1430000</v>
      </c>
      <c r="F32" s="33">
        <v>2</v>
      </c>
      <c r="G32" s="33" t="s">
        <v>163</v>
      </c>
      <c r="H32" s="33">
        <v>3</v>
      </c>
      <c r="I32" s="33">
        <v>4</v>
      </c>
      <c r="J32" s="33">
        <v>4</v>
      </c>
      <c r="K32" s="33" t="s">
        <v>106</v>
      </c>
      <c r="L32" s="43">
        <v>0.1</v>
      </c>
      <c r="M32" s="47">
        <v>475955</v>
      </c>
      <c r="N32" s="43">
        <f>M32/E32</f>
        <v>0.33283566433566436</v>
      </c>
    </row>
    <row r="33" spans="1:14" ht="63" x14ac:dyDescent="0.4">
      <c r="A33" s="49">
        <v>23</v>
      </c>
      <c r="B33" s="101" t="s">
        <v>133</v>
      </c>
      <c r="C33" s="33">
        <v>1</v>
      </c>
      <c r="D33" s="33" t="s">
        <v>91</v>
      </c>
      <c r="E33" s="48">
        <v>1000000</v>
      </c>
      <c r="F33" s="33">
        <v>2</v>
      </c>
      <c r="G33" s="33" t="s">
        <v>158</v>
      </c>
      <c r="H33" s="33">
        <v>3</v>
      </c>
      <c r="I33" s="33">
        <v>4</v>
      </c>
      <c r="J33" s="33">
        <v>4</v>
      </c>
      <c r="K33" s="33" t="s">
        <v>106</v>
      </c>
      <c r="L33" s="43">
        <v>0.4</v>
      </c>
      <c r="M33" s="47">
        <v>481312.1</v>
      </c>
      <c r="N33" s="43">
        <f>M33/E33</f>
        <v>0.48131209999999996</v>
      </c>
    </row>
    <row r="34" spans="1:14" ht="63" x14ac:dyDescent="0.4">
      <c r="A34" s="49">
        <v>24</v>
      </c>
      <c r="B34" s="101" t="s">
        <v>134</v>
      </c>
      <c r="C34" s="33">
        <v>1</v>
      </c>
      <c r="D34" s="33" t="s">
        <v>91</v>
      </c>
      <c r="E34" s="48">
        <f>490942+8000</f>
        <v>498942</v>
      </c>
      <c r="F34" s="33">
        <v>2</v>
      </c>
      <c r="G34" s="33" t="s">
        <v>162</v>
      </c>
      <c r="H34" s="33">
        <v>3</v>
      </c>
      <c r="I34" s="33">
        <v>4</v>
      </c>
      <c r="J34" s="33">
        <v>4</v>
      </c>
      <c r="K34" s="33" t="s">
        <v>176</v>
      </c>
      <c r="L34" s="43">
        <v>1</v>
      </c>
      <c r="M34" s="47">
        <f>490941.44+7969.26</f>
        <v>498910.7</v>
      </c>
      <c r="N34" s="43">
        <f t="shared" si="0"/>
        <v>0.99993726725751697</v>
      </c>
    </row>
    <row r="35" spans="1:14" ht="63" x14ac:dyDescent="0.4">
      <c r="A35" s="49">
        <v>25</v>
      </c>
      <c r="B35" s="101" t="s">
        <v>135</v>
      </c>
      <c r="C35" s="33">
        <v>1</v>
      </c>
      <c r="D35" s="33" t="s">
        <v>91</v>
      </c>
      <c r="E35" s="48">
        <v>3337000</v>
      </c>
      <c r="F35" s="33">
        <v>2</v>
      </c>
      <c r="G35" s="33" t="s">
        <v>158</v>
      </c>
      <c r="H35" s="33">
        <v>3</v>
      </c>
      <c r="I35" s="33">
        <v>4</v>
      </c>
      <c r="J35" s="33">
        <v>4</v>
      </c>
      <c r="K35" s="33" t="s">
        <v>106</v>
      </c>
      <c r="L35" s="43">
        <v>0.05</v>
      </c>
      <c r="M35" s="47">
        <v>256409.8</v>
      </c>
      <c r="N35" s="43">
        <f>M35/E35</f>
        <v>7.6838417740485457E-2</v>
      </c>
    </row>
    <row r="36" spans="1:14" ht="63" x14ac:dyDescent="0.4">
      <c r="A36" s="49">
        <v>26</v>
      </c>
      <c r="B36" s="101" t="s">
        <v>136</v>
      </c>
      <c r="C36" s="33">
        <v>1</v>
      </c>
      <c r="D36" s="33" t="s">
        <v>91</v>
      </c>
      <c r="E36" s="48">
        <f>183720+3000</f>
        <v>186720</v>
      </c>
      <c r="F36" s="33">
        <v>2</v>
      </c>
      <c r="G36" s="33" t="s">
        <v>164</v>
      </c>
      <c r="H36" s="33">
        <v>3</v>
      </c>
      <c r="I36" s="33">
        <v>4</v>
      </c>
      <c r="J36" s="33">
        <v>4</v>
      </c>
      <c r="K36" s="33" t="s">
        <v>106</v>
      </c>
      <c r="L36" s="43">
        <v>0.5</v>
      </c>
      <c r="M36" s="47">
        <v>0</v>
      </c>
      <c r="N36" s="43">
        <f>M36/E36</f>
        <v>0</v>
      </c>
    </row>
    <row r="37" spans="1:14" ht="71.25" customHeight="1" x14ac:dyDescent="0.4">
      <c r="A37" s="49">
        <v>27</v>
      </c>
      <c r="B37" s="101" t="s">
        <v>137</v>
      </c>
      <c r="C37" s="33">
        <v>1</v>
      </c>
      <c r="D37" s="33" t="s">
        <v>91</v>
      </c>
      <c r="E37" s="48">
        <f>166907+2500</f>
        <v>169407</v>
      </c>
      <c r="F37" s="33">
        <v>2</v>
      </c>
      <c r="G37" s="33" t="s">
        <v>164</v>
      </c>
      <c r="H37" s="33">
        <v>3</v>
      </c>
      <c r="I37" s="33">
        <v>4</v>
      </c>
      <c r="J37" s="33">
        <v>4</v>
      </c>
      <c r="K37" s="33" t="s">
        <v>176</v>
      </c>
      <c r="L37" s="43">
        <v>1</v>
      </c>
      <c r="M37" s="47">
        <v>0</v>
      </c>
      <c r="N37" s="43">
        <f>M37/E37</f>
        <v>0</v>
      </c>
    </row>
    <row r="38" spans="1:14" ht="63" x14ac:dyDescent="0.4">
      <c r="A38" s="49">
        <v>28</v>
      </c>
      <c r="B38" s="101" t="s">
        <v>138</v>
      </c>
      <c r="C38" s="33">
        <v>1</v>
      </c>
      <c r="D38" s="33" t="s">
        <v>91</v>
      </c>
      <c r="E38" s="48">
        <f>137790+2000</f>
        <v>139790</v>
      </c>
      <c r="F38" s="33">
        <v>2</v>
      </c>
      <c r="G38" s="33" t="s">
        <v>164</v>
      </c>
      <c r="H38" s="33">
        <v>3</v>
      </c>
      <c r="I38" s="33">
        <v>4</v>
      </c>
      <c r="J38" s="33">
        <v>4</v>
      </c>
      <c r="K38" s="33" t="s">
        <v>176</v>
      </c>
      <c r="L38" s="43">
        <v>1</v>
      </c>
      <c r="M38" s="47">
        <v>0</v>
      </c>
      <c r="N38" s="43">
        <f t="shared" ref="N38:N56" si="1">M38/E38</f>
        <v>0</v>
      </c>
    </row>
    <row r="39" spans="1:14" ht="75" customHeight="1" x14ac:dyDescent="0.4">
      <c r="A39" s="49">
        <v>29</v>
      </c>
      <c r="B39" s="101" t="s">
        <v>139</v>
      </c>
      <c r="C39" s="33">
        <v>1</v>
      </c>
      <c r="D39" s="33" t="s">
        <v>91</v>
      </c>
      <c r="E39" s="48">
        <f>415818+5000</f>
        <v>420818</v>
      </c>
      <c r="F39" s="33">
        <v>2</v>
      </c>
      <c r="G39" s="33" t="s">
        <v>164</v>
      </c>
      <c r="H39" s="33">
        <v>3</v>
      </c>
      <c r="I39" s="33">
        <v>4</v>
      </c>
      <c r="J39" s="33">
        <v>4</v>
      </c>
      <c r="K39" s="33" t="s">
        <v>106</v>
      </c>
      <c r="L39" s="43">
        <v>0.5</v>
      </c>
      <c r="M39" s="47">
        <v>0</v>
      </c>
      <c r="N39" s="43">
        <f t="shared" si="1"/>
        <v>0</v>
      </c>
    </row>
    <row r="40" spans="1:14" ht="63" x14ac:dyDescent="0.4">
      <c r="A40" s="49">
        <v>30</v>
      </c>
      <c r="B40" s="101" t="s">
        <v>140</v>
      </c>
      <c r="C40" s="33">
        <v>1</v>
      </c>
      <c r="D40" s="33" t="s">
        <v>91</v>
      </c>
      <c r="E40" s="55" t="s">
        <v>174</v>
      </c>
      <c r="F40" s="33">
        <v>2</v>
      </c>
      <c r="G40" s="33" t="s">
        <v>164</v>
      </c>
      <c r="H40" s="33">
        <v>3</v>
      </c>
      <c r="I40" s="33">
        <v>4</v>
      </c>
      <c r="J40" s="33">
        <v>4</v>
      </c>
      <c r="K40" s="33" t="s">
        <v>106</v>
      </c>
      <c r="L40" s="56" t="s">
        <v>108</v>
      </c>
      <c r="M40" s="47">
        <v>0</v>
      </c>
      <c r="N40" s="43">
        <v>0</v>
      </c>
    </row>
    <row r="41" spans="1:14" ht="84" x14ac:dyDescent="0.4">
      <c r="A41" s="49">
        <v>31</v>
      </c>
      <c r="B41" s="101" t="s">
        <v>141</v>
      </c>
      <c r="C41" s="33">
        <v>1</v>
      </c>
      <c r="D41" s="33" t="s">
        <v>91</v>
      </c>
      <c r="E41" s="48">
        <v>900000</v>
      </c>
      <c r="F41" s="33">
        <v>2</v>
      </c>
      <c r="G41" s="33" t="s">
        <v>157</v>
      </c>
      <c r="H41" s="33">
        <v>3</v>
      </c>
      <c r="I41" s="33">
        <v>4</v>
      </c>
      <c r="J41" s="33">
        <v>4</v>
      </c>
      <c r="K41" s="33" t="s">
        <v>106</v>
      </c>
      <c r="L41" s="43">
        <v>0.3</v>
      </c>
      <c r="M41" s="47">
        <v>281443.55</v>
      </c>
      <c r="N41" s="43">
        <f t="shared" si="1"/>
        <v>0.31271505555555557</v>
      </c>
    </row>
    <row r="42" spans="1:14" ht="84" x14ac:dyDescent="0.4">
      <c r="A42" s="49">
        <v>32</v>
      </c>
      <c r="B42" s="101" t="s">
        <v>142</v>
      </c>
      <c r="C42" s="33">
        <v>1</v>
      </c>
      <c r="D42" s="33" t="s">
        <v>91</v>
      </c>
      <c r="E42" s="48">
        <v>550000</v>
      </c>
      <c r="F42" s="33">
        <v>2</v>
      </c>
      <c r="G42" s="33" t="s">
        <v>157</v>
      </c>
      <c r="H42" s="33">
        <v>3</v>
      </c>
      <c r="I42" s="33">
        <v>4</v>
      </c>
      <c r="J42" s="33">
        <v>4</v>
      </c>
      <c r="K42" s="33" t="s">
        <v>106</v>
      </c>
      <c r="L42" s="43">
        <v>0.45</v>
      </c>
      <c r="M42" s="47">
        <v>254357.25</v>
      </c>
      <c r="N42" s="43">
        <f t="shared" si="1"/>
        <v>0.46246772727272728</v>
      </c>
    </row>
    <row r="43" spans="1:14" ht="84" x14ac:dyDescent="0.4">
      <c r="A43" s="49">
        <v>33</v>
      </c>
      <c r="B43" s="101" t="s">
        <v>143</v>
      </c>
      <c r="C43" s="33">
        <v>1</v>
      </c>
      <c r="D43" s="33" t="s">
        <v>91</v>
      </c>
      <c r="E43" s="48">
        <f>127800+2000</f>
        <v>129800</v>
      </c>
      <c r="F43" s="33">
        <v>2</v>
      </c>
      <c r="G43" s="33" t="s">
        <v>164</v>
      </c>
      <c r="H43" s="33">
        <v>3</v>
      </c>
      <c r="I43" s="33">
        <v>4</v>
      </c>
      <c r="J43" s="33">
        <v>4</v>
      </c>
      <c r="K43" s="33" t="s">
        <v>176</v>
      </c>
      <c r="L43" s="43">
        <v>1</v>
      </c>
      <c r="M43" s="47">
        <v>0</v>
      </c>
      <c r="N43" s="43">
        <f t="shared" si="1"/>
        <v>0</v>
      </c>
    </row>
    <row r="44" spans="1:14" ht="84" x14ac:dyDescent="0.4">
      <c r="A44" s="49">
        <v>34</v>
      </c>
      <c r="B44" s="100" t="s">
        <v>144</v>
      </c>
      <c r="C44" s="33">
        <v>1</v>
      </c>
      <c r="D44" s="33" t="s">
        <v>91</v>
      </c>
      <c r="E44" s="55" t="s">
        <v>174</v>
      </c>
      <c r="F44" s="33">
        <v>2</v>
      </c>
      <c r="G44" s="33" t="s">
        <v>165</v>
      </c>
      <c r="H44" s="33">
        <v>3</v>
      </c>
      <c r="I44" s="33">
        <v>4</v>
      </c>
      <c r="J44" s="33">
        <v>4</v>
      </c>
      <c r="K44" s="33" t="s">
        <v>106</v>
      </c>
      <c r="L44" s="56" t="s">
        <v>108</v>
      </c>
      <c r="M44" s="47">
        <v>0</v>
      </c>
      <c r="N44" s="43">
        <v>0</v>
      </c>
    </row>
    <row r="45" spans="1:14" ht="63" x14ac:dyDescent="0.4">
      <c r="A45" s="49">
        <v>35</v>
      </c>
      <c r="B45" s="101" t="s">
        <v>145</v>
      </c>
      <c r="C45" s="33">
        <v>1</v>
      </c>
      <c r="D45" s="33" t="s">
        <v>91</v>
      </c>
      <c r="E45" s="48">
        <f>489186+360690</f>
        <v>849876</v>
      </c>
      <c r="F45" s="33">
        <v>2</v>
      </c>
      <c r="G45" s="33" t="s">
        <v>157</v>
      </c>
      <c r="H45" s="33">
        <v>3</v>
      </c>
      <c r="I45" s="33">
        <v>4</v>
      </c>
      <c r="J45" s="33">
        <v>4</v>
      </c>
      <c r="K45" s="33" t="s">
        <v>106</v>
      </c>
      <c r="L45" s="43">
        <v>0.45</v>
      </c>
      <c r="M45" s="47">
        <v>104662.2</v>
      </c>
      <c r="N45" s="43">
        <f t="shared" si="1"/>
        <v>0.12314996540671816</v>
      </c>
    </row>
    <row r="46" spans="1:14" ht="84" x14ac:dyDescent="0.4">
      <c r="A46" s="49">
        <v>36</v>
      </c>
      <c r="B46" s="101" t="s">
        <v>146</v>
      </c>
      <c r="C46" s="33">
        <v>1</v>
      </c>
      <c r="D46" s="33" t="s">
        <v>91</v>
      </c>
      <c r="E46" s="48">
        <v>160000</v>
      </c>
      <c r="F46" s="33">
        <v>2</v>
      </c>
      <c r="G46" s="33" t="s">
        <v>157</v>
      </c>
      <c r="H46" s="33">
        <v>3</v>
      </c>
      <c r="I46" s="33">
        <v>4</v>
      </c>
      <c r="J46" s="33">
        <v>4</v>
      </c>
      <c r="K46" s="33" t="s">
        <v>106</v>
      </c>
      <c r="L46" s="43">
        <v>0.45</v>
      </c>
      <c r="M46" s="47">
        <v>100277.21</v>
      </c>
      <c r="N46" s="43">
        <f t="shared" si="1"/>
        <v>0.62673256250000009</v>
      </c>
    </row>
    <row r="47" spans="1:14" ht="84" x14ac:dyDescent="0.4">
      <c r="A47" s="49">
        <v>37</v>
      </c>
      <c r="B47" s="101" t="s">
        <v>147</v>
      </c>
      <c r="C47" s="33">
        <v>1</v>
      </c>
      <c r="D47" s="33" t="s">
        <v>91</v>
      </c>
      <c r="E47" s="48">
        <f>125516+424484</f>
        <v>550000</v>
      </c>
      <c r="F47" s="33">
        <v>2</v>
      </c>
      <c r="G47" s="33" t="s">
        <v>157</v>
      </c>
      <c r="H47" s="33">
        <v>3</v>
      </c>
      <c r="I47" s="33">
        <v>4</v>
      </c>
      <c r="J47" s="33">
        <v>4</v>
      </c>
      <c r="K47" s="33" t="s">
        <v>106</v>
      </c>
      <c r="L47" s="43">
        <v>0.45</v>
      </c>
      <c r="M47" s="47">
        <v>77176.14</v>
      </c>
      <c r="N47" s="43">
        <f>M47/E47</f>
        <v>0.14032025454545455</v>
      </c>
    </row>
    <row r="48" spans="1:14" ht="42" x14ac:dyDescent="0.4">
      <c r="A48" s="49">
        <v>38</v>
      </c>
      <c r="B48" s="101" t="s">
        <v>148</v>
      </c>
      <c r="C48" s="33">
        <v>1</v>
      </c>
      <c r="D48" s="33" t="s">
        <v>91</v>
      </c>
      <c r="E48" s="48">
        <v>800000</v>
      </c>
      <c r="F48" s="33">
        <v>2</v>
      </c>
      <c r="G48" s="33" t="s">
        <v>166</v>
      </c>
      <c r="H48" s="33">
        <v>3</v>
      </c>
      <c r="I48" s="33">
        <v>4</v>
      </c>
      <c r="J48" s="33">
        <v>4</v>
      </c>
      <c r="K48" s="33" t="s">
        <v>106</v>
      </c>
      <c r="L48" s="43">
        <v>0.28000000000000003</v>
      </c>
      <c r="M48" s="47">
        <v>467061.32</v>
      </c>
      <c r="N48" s="43">
        <f t="shared" si="1"/>
        <v>0.58382665</v>
      </c>
    </row>
    <row r="49" spans="1:16" ht="42" x14ac:dyDescent="0.4">
      <c r="A49" s="49">
        <v>39</v>
      </c>
      <c r="B49" s="101" t="s">
        <v>149</v>
      </c>
      <c r="C49" s="33">
        <v>1</v>
      </c>
      <c r="D49" s="33" t="s">
        <v>91</v>
      </c>
      <c r="E49" s="48">
        <v>650000</v>
      </c>
      <c r="F49" s="33">
        <v>2</v>
      </c>
      <c r="G49" s="33" t="s">
        <v>166</v>
      </c>
      <c r="H49" s="33">
        <v>3</v>
      </c>
      <c r="I49" s="33">
        <v>4</v>
      </c>
      <c r="J49" s="33">
        <v>4</v>
      </c>
      <c r="K49" s="33" t="s">
        <v>106</v>
      </c>
      <c r="L49" s="43">
        <v>0.28999999999999998</v>
      </c>
      <c r="M49" s="47">
        <v>386181.88</v>
      </c>
      <c r="N49" s="43">
        <f t="shared" si="1"/>
        <v>0.59412596923076921</v>
      </c>
    </row>
    <row r="50" spans="1:16" ht="84" x14ac:dyDescent="0.4">
      <c r="A50" s="49">
        <v>40</v>
      </c>
      <c r="B50" s="100" t="s">
        <v>150</v>
      </c>
      <c r="C50" s="33">
        <v>1</v>
      </c>
      <c r="D50" s="33" t="s">
        <v>91</v>
      </c>
      <c r="E50" s="48">
        <v>344800</v>
      </c>
      <c r="F50" s="33">
        <v>2</v>
      </c>
      <c r="G50" s="33" t="s">
        <v>164</v>
      </c>
      <c r="H50" s="33">
        <v>3</v>
      </c>
      <c r="I50" s="33">
        <v>4</v>
      </c>
      <c r="J50" s="33">
        <v>4</v>
      </c>
      <c r="K50" s="33" t="s">
        <v>106</v>
      </c>
      <c r="L50" s="43">
        <v>0.45</v>
      </c>
      <c r="M50" s="47">
        <v>113316.1</v>
      </c>
      <c r="N50" s="43">
        <f t="shared" si="1"/>
        <v>0.32864298143851511</v>
      </c>
    </row>
    <row r="51" spans="1:16" ht="84" x14ac:dyDescent="0.4">
      <c r="A51" s="49">
        <v>41</v>
      </c>
      <c r="B51" s="99" t="s">
        <v>151</v>
      </c>
      <c r="C51" s="33">
        <v>1</v>
      </c>
      <c r="D51" s="33" t="s">
        <v>91</v>
      </c>
      <c r="E51" s="55" t="s">
        <v>174</v>
      </c>
      <c r="F51" s="33">
        <v>2</v>
      </c>
      <c r="G51" s="33" t="s">
        <v>167</v>
      </c>
      <c r="H51" s="33">
        <v>3</v>
      </c>
      <c r="I51" s="33">
        <v>4</v>
      </c>
      <c r="J51" s="33">
        <v>4</v>
      </c>
      <c r="K51" s="33" t="s">
        <v>106</v>
      </c>
      <c r="L51" s="56" t="s">
        <v>108</v>
      </c>
      <c r="M51" s="47">
        <v>0</v>
      </c>
      <c r="N51" s="43">
        <v>0</v>
      </c>
    </row>
    <row r="52" spans="1:16" ht="63" x14ac:dyDescent="0.4">
      <c r="A52" s="49">
        <v>42</v>
      </c>
      <c r="B52" s="100" t="s">
        <v>152</v>
      </c>
      <c r="C52" s="33">
        <v>1</v>
      </c>
      <c r="D52" s="33" t="s">
        <v>91</v>
      </c>
      <c r="E52" s="48">
        <f>7002100+13939884</f>
        <v>20941984</v>
      </c>
      <c r="F52" s="33">
        <v>2</v>
      </c>
      <c r="G52" s="33" t="s">
        <v>168</v>
      </c>
      <c r="H52" s="33">
        <v>3</v>
      </c>
      <c r="I52" s="33">
        <v>4</v>
      </c>
      <c r="J52" s="33">
        <v>4</v>
      </c>
      <c r="K52" s="33" t="s">
        <v>106</v>
      </c>
      <c r="L52" s="43">
        <v>0</v>
      </c>
      <c r="M52" s="47">
        <v>403853.32</v>
      </c>
      <c r="N52" s="43">
        <f t="shared" si="1"/>
        <v>1.9284386808814294E-2</v>
      </c>
    </row>
    <row r="53" spans="1:16" ht="63" x14ac:dyDescent="0.4">
      <c r="A53" s="49">
        <v>43</v>
      </c>
      <c r="B53" s="102" t="s">
        <v>153</v>
      </c>
      <c r="C53" s="33">
        <v>1</v>
      </c>
      <c r="D53" s="33" t="s">
        <v>91</v>
      </c>
      <c r="E53" s="55" t="s">
        <v>174</v>
      </c>
      <c r="F53" s="33">
        <v>2</v>
      </c>
      <c r="G53" s="33" t="s">
        <v>157</v>
      </c>
      <c r="H53" s="33">
        <v>3</v>
      </c>
      <c r="I53" s="33">
        <v>4</v>
      </c>
      <c r="J53" s="33">
        <v>4</v>
      </c>
      <c r="K53" s="33" t="s">
        <v>106</v>
      </c>
      <c r="L53" s="56" t="s">
        <v>108</v>
      </c>
      <c r="M53" s="47">
        <v>0</v>
      </c>
      <c r="N53" s="43">
        <v>0</v>
      </c>
    </row>
    <row r="54" spans="1:16" ht="84" x14ac:dyDescent="0.4">
      <c r="A54" s="49">
        <v>44</v>
      </c>
      <c r="B54" s="102" t="s">
        <v>154</v>
      </c>
      <c r="C54" s="33">
        <v>1</v>
      </c>
      <c r="D54" s="33" t="s">
        <v>91</v>
      </c>
      <c r="E54" s="55" t="s">
        <v>174</v>
      </c>
      <c r="F54" s="33">
        <v>2</v>
      </c>
      <c r="G54" s="33" t="s">
        <v>157</v>
      </c>
      <c r="H54" s="33">
        <v>3</v>
      </c>
      <c r="I54" s="33">
        <v>4</v>
      </c>
      <c r="J54" s="33">
        <v>4</v>
      </c>
      <c r="K54" s="33" t="s">
        <v>106</v>
      </c>
      <c r="L54" s="56" t="s">
        <v>108</v>
      </c>
      <c r="M54" s="47">
        <v>0</v>
      </c>
      <c r="N54" s="43">
        <v>0</v>
      </c>
    </row>
    <row r="55" spans="1:16" ht="63" x14ac:dyDescent="0.4">
      <c r="A55" s="49">
        <v>45</v>
      </c>
      <c r="B55" s="99" t="s">
        <v>155</v>
      </c>
      <c r="C55" s="33">
        <v>1</v>
      </c>
      <c r="D55" s="33" t="s">
        <v>91</v>
      </c>
      <c r="E55" s="55" t="s">
        <v>174</v>
      </c>
      <c r="F55" s="33">
        <v>2</v>
      </c>
      <c r="G55" s="33" t="s">
        <v>162</v>
      </c>
      <c r="H55" s="33">
        <v>3</v>
      </c>
      <c r="I55" s="33">
        <v>4</v>
      </c>
      <c r="J55" s="33">
        <v>4</v>
      </c>
      <c r="K55" s="33" t="s">
        <v>106</v>
      </c>
      <c r="L55" s="56" t="s">
        <v>108</v>
      </c>
      <c r="M55" s="47">
        <v>0</v>
      </c>
      <c r="N55" s="43">
        <v>0</v>
      </c>
    </row>
    <row r="56" spans="1:16" ht="63" x14ac:dyDescent="0.4">
      <c r="A56" s="49">
        <v>46</v>
      </c>
      <c r="B56" s="99" t="s">
        <v>156</v>
      </c>
      <c r="C56" s="33">
        <v>1</v>
      </c>
      <c r="D56" s="33" t="s">
        <v>91</v>
      </c>
      <c r="E56" s="48">
        <f>19242768+235200</f>
        <v>19477968</v>
      </c>
      <c r="F56" s="33">
        <v>2</v>
      </c>
      <c r="G56" s="33" t="s">
        <v>157</v>
      </c>
      <c r="H56" s="33">
        <v>3</v>
      </c>
      <c r="I56" s="33">
        <v>4</v>
      </c>
      <c r="J56" s="33">
        <v>4</v>
      </c>
      <c r="K56" s="33" t="s">
        <v>106</v>
      </c>
      <c r="L56" s="43">
        <v>0</v>
      </c>
      <c r="M56" s="47">
        <v>0</v>
      </c>
      <c r="N56" s="43">
        <f t="shared" si="1"/>
        <v>0</v>
      </c>
    </row>
    <row r="57" spans="1:16" s="22" customFormat="1" ht="27" customHeight="1" x14ac:dyDescent="0.25">
      <c r="A57" s="21" t="s">
        <v>3</v>
      </c>
      <c r="B57" s="50"/>
      <c r="C57" s="34">
        <f>SUM(C11:C56)</f>
        <v>46</v>
      </c>
      <c r="D57" s="34" t="s">
        <v>91</v>
      </c>
      <c r="E57" s="35">
        <f>SUM(E11:E56)</f>
        <v>69105441</v>
      </c>
      <c r="F57" s="36"/>
      <c r="G57" s="36"/>
      <c r="H57" s="36"/>
      <c r="I57" s="36"/>
      <c r="J57" s="36"/>
      <c r="K57" s="36"/>
      <c r="L57" s="36"/>
      <c r="M57" s="32">
        <f>SUM(M11:M56)</f>
        <v>9427188.8599999994</v>
      </c>
      <c r="N57" s="43">
        <f>M57/E57</f>
        <v>0.13641746183198511</v>
      </c>
    </row>
    <row r="58" spans="1:16" s="25" customFormat="1" ht="23.4" x14ac:dyDescent="0.6">
      <c r="A58" s="44" t="s">
        <v>51</v>
      </c>
      <c r="B58" s="44"/>
      <c r="C58" s="44"/>
      <c r="D58" s="44"/>
      <c r="E58" s="44"/>
      <c r="F58" s="44"/>
      <c r="G58" s="44"/>
      <c r="H58" s="44"/>
      <c r="I58" s="3"/>
      <c r="J58" s="3"/>
      <c r="K58" s="3"/>
      <c r="L58" s="3"/>
      <c r="M58" s="3"/>
      <c r="N58" s="3"/>
      <c r="O58" s="3"/>
      <c r="P58" s="3"/>
    </row>
    <row r="59" spans="1:16" s="25" customFormat="1" ht="23.4" x14ac:dyDescent="0.6">
      <c r="A59" s="3" t="s">
        <v>90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s="25" customFormat="1" ht="23.4" x14ac:dyDescent="0.6">
      <c r="A60" s="3"/>
      <c r="B60" s="3" t="s">
        <v>88</v>
      </c>
      <c r="C60" s="3"/>
      <c r="D60" s="3"/>
      <c r="E60" s="3"/>
      <c r="F60" s="26"/>
      <c r="G60" s="3"/>
      <c r="H60" s="26"/>
      <c r="I60" s="3"/>
      <c r="J60" s="3"/>
      <c r="K60" s="3"/>
      <c r="L60" s="3"/>
      <c r="M60" s="3"/>
      <c r="N60" s="3"/>
      <c r="O60" s="3"/>
      <c r="P60" s="3"/>
    </row>
    <row r="61" spans="1:16" s="25" customFormat="1" ht="23.4" x14ac:dyDescent="0.6">
      <c r="A61" s="3"/>
      <c r="B61" s="3" t="s">
        <v>84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s="25" customFormat="1" ht="23.4" x14ac:dyDescent="0.6">
      <c r="A62" s="3"/>
      <c r="B62" s="3" t="s">
        <v>89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s="25" customFormat="1" ht="23.4" x14ac:dyDescent="0.6">
      <c r="A63" s="3"/>
      <c r="B63" s="3" t="s">
        <v>85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s="25" customFormat="1" ht="23.4" x14ac:dyDescent="0.6">
      <c r="A64" s="3" t="s">
        <v>48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s="25" customFormat="1" ht="23.4" x14ac:dyDescent="0.6">
      <c r="A65" s="3"/>
      <c r="B65" s="3" t="s">
        <v>49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s="25" customFormat="1" ht="23.4" x14ac:dyDescent="0.6">
      <c r="A66" s="3"/>
      <c r="B66" s="3" t="s">
        <v>55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4">
      <c r="A67" s="3" t="s">
        <v>83</v>
      </c>
    </row>
    <row r="68" spans="1:16" x14ac:dyDescent="0.4">
      <c r="B68" s="3" t="s">
        <v>177</v>
      </c>
    </row>
    <row r="69" spans="1:16" x14ac:dyDescent="0.4">
      <c r="B69" s="3" t="s">
        <v>178</v>
      </c>
    </row>
    <row r="70" spans="1:16" x14ac:dyDescent="0.4">
      <c r="B70" s="3" t="s">
        <v>179</v>
      </c>
    </row>
    <row r="71" spans="1:16" x14ac:dyDescent="0.4">
      <c r="B71" s="3" t="s">
        <v>180</v>
      </c>
    </row>
  </sheetData>
  <mergeCells count="21"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</mergeCells>
  <phoneticPr fontId="2" type="noConversion"/>
  <printOptions horizontalCentered="1"/>
  <pageMargins left="0.19685039370078741" right="0.19685039370078741" top="0.51181102362204722" bottom="0.19685039370078741" header="0" footer="0"/>
  <pageSetup paperSize="9" scale="72" fitToHeight="7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ผป01</vt:lpstr>
      <vt:lpstr>ผป 02</vt:lpstr>
      <vt:lpstr>ตผจ 01</vt:lpstr>
      <vt:lpstr>ตผจ 02</vt:lpstr>
      <vt:lpstr>'ตผจ 01'!Print_Titles</vt:lpstr>
      <vt:lpstr>'ตผจ 02'!Print_Titles</vt:lpstr>
      <vt:lpstr>'ผป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สำนักงานเกษตรและสหกรณ์ จังหวัดกระบี่</cp:lastModifiedBy>
  <cp:lastPrinted>2024-12-16T04:36:40Z</cp:lastPrinted>
  <dcterms:created xsi:type="dcterms:W3CDTF">2008-11-11T09:20:58Z</dcterms:created>
  <dcterms:modified xsi:type="dcterms:W3CDTF">2024-12-26T08:31:06Z</dcterms:modified>
</cp:coreProperties>
</file>