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แผนปฏิบัติราชการ 2565\"/>
    </mc:Choice>
  </mc:AlternateContent>
  <xr:revisionPtr revIDLastSave="0" documentId="13_ncr:1_{3A1620E3-6DA1-43E1-9989-0C712AA5532D}" xr6:coauthVersionLast="47" xr6:coauthVersionMax="47" xr10:uidLastSave="{00000000-0000-0000-0000-000000000000}"/>
  <bookViews>
    <workbookView xWindow="-120" yWindow="-120" windowWidth="21840" windowHeight="13140" activeTab="2" xr2:uid="{7BB4C6A0-5D9C-41FB-B891-2752CDA21438}"/>
  </bookViews>
  <sheets>
    <sheet name="ไตรมาสที่ 1" sheetId="2" r:id="rId1"/>
    <sheet name="ไตรมาสที่ 2" sheetId="4" r:id="rId2"/>
    <sheet name="Sheet3" sheetId="3" r:id="rId3"/>
    <sheet name="Sheet2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" i="3" l="1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34" i="3"/>
  <c r="V35" i="3"/>
  <c r="V8" i="3"/>
  <c r="S21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34" i="3"/>
  <c r="T35" i="3"/>
  <c r="T9" i="3"/>
  <c r="T36" i="3" s="1"/>
  <c r="T8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S36" i="3"/>
  <c r="U36" i="3"/>
  <c r="C36" i="3"/>
  <c r="R10" i="3"/>
  <c r="R9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34" i="3"/>
  <c r="R35" i="3"/>
  <c r="R8" i="3"/>
  <c r="G27" i="4"/>
  <c r="E27" i="4"/>
  <c r="C27" i="4"/>
  <c r="J27" i="4"/>
  <c r="M26" i="4"/>
  <c r="F27" i="4"/>
  <c r="L2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6" i="4"/>
  <c r="I27" i="4"/>
  <c r="D27" i="4"/>
  <c r="H27" i="4"/>
  <c r="P24" i="2"/>
  <c r="Q24" i="2" s="1"/>
  <c r="P23" i="2"/>
  <c r="Q23" i="2" s="1"/>
  <c r="P22" i="2"/>
  <c r="Q22" i="2" s="1"/>
  <c r="P21" i="2"/>
  <c r="Q21" i="2" s="1"/>
  <c r="P20" i="2"/>
  <c r="Q20" i="2" s="1"/>
  <c r="P19" i="2"/>
  <c r="Q19" i="2" s="1"/>
  <c r="P18" i="2"/>
  <c r="Q18" i="2" s="1"/>
  <c r="P17" i="2"/>
  <c r="Q17" i="2" s="1"/>
  <c r="P16" i="2"/>
  <c r="Q16" i="2" s="1"/>
  <c r="P15" i="2"/>
  <c r="Q15" i="2" s="1"/>
  <c r="P14" i="2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Q6" i="2" s="1"/>
  <c r="L25" i="2"/>
  <c r="M15" i="2"/>
  <c r="M12" i="2"/>
  <c r="M7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6" i="2"/>
  <c r="I18" i="2"/>
  <c r="I15" i="2"/>
  <c r="I13" i="2"/>
  <c r="I12" i="2"/>
  <c r="I7" i="2"/>
  <c r="I6" i="2"/>
  <c r="H25" i="2"/>
  <c r="D26" i="2" s="1"/>
  <c r="G25" i="2"/>
  <c r="F25" i="2"/>
  <c r="E25" i="2"/>
  <c r="D25" i="2"/>
  <c r="C25" i="2"/>
  <c r="R36" i="3" l="1"/>
  <c r="V36" i="3"/>
  <c r="N13" i="4"/>
  <c r="N7" i="4"/>
  <c r="N16" i="4"/>
  <c r="N8" i="4"/>
  <c r="N26" i="4"/>
  <c r="N19" i="4"/>
  <c r="N25" i="4"/>
  <c r="N24" i="4"/>
  <c r="N23" i="4"/>
  <c r="N22" i="4"/>
  <c r="N21" i="4"/>
  <c r="N20" i="4"/>
  <c r="N18" i="4"/>
  <c r="N17" i="4"/>
  <c r="N14" i="4"/>
  <c r="N15" i="4"/>
  <c r="L27" i="4"/>
  <c r="N12" i="4"/>
  <c r="N11" i="4"/>
  <c r="N9" i="4"/>
  <c r="N10" i="4"/>
  <c r="N6" i="4"/>
  <c r="M27" i="4"/>
  <c r="N27" i="4" s="1"/>
  <c r="K27" i="4"/>
  <c r="Q14" i="2"/>
  <c r="O25" i="2"/>
  <c r="I25" i="2"/>
  <c r="K25" i="2"/>
  <c r="M25" i="2"/>
  <c r="P25" i="2"/>
  <c r="Q25" i="2" s="1"/>
</calcChain>
</file>

<file path=xl/sharedStrings.xml><?xml version="1.0" encoding="utf-8"?>
<sst xmlns="http://schemas.openxmlformats.org/spreadsheetml/2006/main" count="549" uniqueCount="59">
  <si>
    <t>สรุปงบประมาณตามแผนปฏิบัติการด้านการเกษตรและสหกรณ์ของจังหวัดลพบุรี ประจำปีงบประมาณ พ.ศ.2565</t>
  </si>
  <si>
    <t>ลำดับ</t>
  </si>
  <si>
    <t>ส่วนราชการ</t>
  </si>
  <si>
    <t>งบปกติ</t>
  </si>
  <si>
    <t>งบจังหวัด</t>
  </si>
  <si>
    <t>โครงการ</t>
  </si>
  <si>
    <t>งบประมาณ</t>
  </si>
  <si>
    <t>รวมงบประมาณ</t>
  </si>
  <si>
    <t>โครงการชลประทานลพบุรี</t>
  </si>
  <si>
    <t>สำนักงานประมงจังหวัดลพบุรี</t>
  </si>
  <si>
    <t>สำนักงานปศุสัตว์จังหวัดลพบุรี</t>
  </si>
  <si>
    <t>ด่านกักกันสัตว์ลพบุรี</t>
  </si>
  <si>
    <t>สถานีพัฒนาที่ดินลพบุรี</t>
  </si>
  <si>
    <t>ศูนย์วิจัยและพัฒนาเมล็ดพันธุ์พืชลพบุรี</t>
  </si>
  <si>
    <t>สำนักงานเกษตรจังหวัดลพบุรี</t>
  </si>
  <si>
    <t>สำนักงานสหกรณ์จังหวัดลพบุรี</t>
  </si>
  <si>
    <t>สำนักงานการปฏิรูปที่ดินจังหวัดลพบุรี</t>
  </si>
  <si>
    <t>ศูนย์วิจัยข้าวลพบุรี</t>
  </si>
  <si>
    <t>ศูนย์เมล็ดพันธุ์ข้าวลพบุรี</t>
  </si>
  <si>
    <t>สำนักงานตรวจบัญชีสหกรณ์ลพบุรี</t>
  </si>
  <si>
    <t>สำนักงานเกษตรและสหกรณ์จังหวัดลพบุรี</t>
  </si>
  <si>
    <t>โครงการส่งน้ำและบำรุงรักษาโคกกะเทียม</t>
  </si>
  <si>
    <t>โครงการส่งน้ำและบำรุงรักษาช่องแค</t>
  </si>
  <si>
    <t>โครงการส่งน้ำและบำรุงรักษามหาราช</t>
  </si>
  <si>
    <t>โครงการส่งน้ำและบำรุงรักษาป่าสักชลสิทธิ์</t>
  </si>
  <si>
    <t>ศูนย์วิจัยและพัฒนาการเกษตรนครสวรรค์</t>
  </si>
  <si>
    <t>รวม</t>
  </si>
  <si>
    <t>ทั้งสิ้น</t>
  </si>
  <si>
    <t>รวมผลการเบิกจ่าย</t>
  </si>
  <si>
    <t>งบประมาณทั้งสิ้น</t>
  </si>
  <si>
    <t>ร้อยละ</t>
  </si>
  <si>
    <t>กำลัง</t>
  </si>
  <si>
    <t>ยังไม่</t>
  </si>
  <si>
    <t>ศูนย์วิจัยและพัฒนาประมงน้ำจืดลพบุรี</t>
  </si>
  <si>
    <t>เสร็จ</t>
  </si>
  <si>
    <t>งบอื่น ๆ (งบกลุ่ม)</t>
  </si>
  <si>
    <t>งบอื่น ๆ (กลุ่มจังหวัด)</t>
  </si>
  <si>
    <t>ผลเบิกจ่าย</t>
  </si>
  <si>
    <t>งบประมาณที่ได้รับจัดสรร (บาท)</t>
  </si>
  <si>
    <t>ผลการเบิกจ่ายงบประมาณตามแหล่งงบประมาณ  (บาท)</t>
  </si>
  <si>
    <t xml:space="preserve">รวมทั้งสิ้น 19 หน่วยงาน </t>
  </si>
  <si>
    <t>โครงการก่อสร้าง 1 สำนักชลประทานที่ 10</t>
  </si>
  <si>
    <t>-</t>
  </si>
  <si>
    <t>ผลการเบิกจ่ายงบประมาณ (บาท)</t>
  </si>
  <si>
    <t>ศูนย์หม่อนไหมเฉลิมพระเกียรติฯ สระบุรี</t>
  </si>
  <si>
    <t>ไตรมาสที่ 2</t>
  </si>
  <si>
    <t>สรุปรายงานความก้าวหน้าผลการดำเนินงานโครงการตามแผนปฏิบัติการด้านการเกษตรและสหกรณ์ของจังหวัด ปีงบประมาณ พ.ศ.2565</t>
  </si>
  <si>
    <t xml:space="preserve">ประจำไตรมาสที่ 2  </t>
  </si>
  <si>
    <t>หน่วยงาน</t>
  </si>
  <si>
    <t>ผลการดำเนินงานโครงการ</t>
  </si>
  <si>
    <t>แผน</t>
  </si>
  <si>
    <t>ผล</t>
  </si>
  <si>
    <t>ยกเลิก</t>
  </si>
  <si>
    <t>งบอื่น (กลุ่มจังหวัด)</t>
  </si>
  <si>
    <t>รวมโครงการทั้งสิ้น</t>
  </si>
  <si>
    <t>ลำดับที่</t>
  </si>
  <si>
    <t>รวม 21 หน่วยงาน</t>
  </si>
  <si>
    <t>หมายเหตุ</t>
  </si>
  <si>
    <t>โครงการที่ยังไม่ได้ดำเนินการ เนื่องจากรอการจัดสรรงบประมาณ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</si>
</sst>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7" formatCode="_(* #,##0_);_(* \(#,##0\);_(* &quot;-&quot;??_);_(@_)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3"/>
      <color theme="1"/>
      <name val="TH SarabunIT๙"/>
      <family val="2"/>
    </font>
    <font>
      <b/>
      <sz val="13"/>
      <color theme="1"/>
      <name val="TH SarabunIT๙"/>
      <family val="2"/>
    </font>
    <font>
      <b/>
      <sz val="13"/>
      <name val="TH SarabunIT๙"/>
      <family val="2"/>
    </font>
    <font>
      <sz val="13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sz val="15"/>
      <name val="TH SarabunIT๙"/>
      <family val="2"/>
    </font>
    <font>
      <b/>
      <sz val="14"/>
      <color rgb="FFFF0000"/>
      <name val="TH SarabunIT๙"/>
      <family val="2"/>
    </font>
    <font>
      <sz val="14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/>
      <diagonal/>
    </border>
    <border>
      <left/>
      <right style="thin">
        <color auto="1"/>
      </right>
      <top style="thin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/>
    <xf numFmtId="43" fontId="2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2" fillId="0" borderId="1" xfId="1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/>
    <xf numFmtId="43" fontId="3" fillId="0" borderId="3" xfId="1" applyFont="1" applyBorder="1"/>
    <xf numFmtId="43" fontId="3" fillId="0" borderId="3" xfId="0" applyNumberFormat="1" applyFont="1" applyBorder="1"/>
    <xf numFmtId="2" fontId="3" fillId="0" borderId="4" xfId="0" applyNumberFormat="1" applyFont="1" applyBorder="1"/>
    <xf numFmtId="0" fontId="3" fillId="0" borderId="12" xfId="0" applyFont="1" applyBorder="1" applyAlignment="1">
      <alignment horizontal="center"/>
    </xf>
    <xf numFmtId="0" fontId="3" fillId="0" borderId="12" xfId="0" applyFont="1" applyBorder="1"/>
    <xf numFmtId="43" fontId="3" fillId="0" borderId="12" xfId="1" applyFont="1" applyBorder="1"/>
    <xf numFmtId="43" fontId="3" fillId="0" borderId="12" xfId="1" applyNumberFormat="1" applyFont="1" applyBorder="1"/>
    <xf numFmtId="43" fontId="3" fillId="0" borderId="12" xfId="0" applyNumberFormat="1" applyFont="1" applyBorder="1"/>
    <xf numFmtId="2" fontId="3" fillId="0" borderId="12" xfId="0" applyNumberFormat="1" applyFont="1" applyBorder="1"/>
    <xf numFmtId="187" fontId="3" fillId="0" borderId="12" xfId="1" applyNumberFormat="1" applyFont="1" applyBorder="1"/>
    <xf numFmtId="0" fontId="3" fillId="0" borderId="1" xfId="0" applyFont="1" applyBorder="1"/>
    <xf numFmtId="43" fontId="3" fillId="0" borderId="1" xfId="1" applyFont="1" applyBorder="1"/>
    <xf numFmtId="43" fontId="3" fillId="0" borderId="1" xfId="0" applyNumberFormat="1" applyFont="1" applyBorder="1"/>
    <xf numFmtId="0" fontId="3" fillId="2" borderId="2" xfId="0" applyFont="1" applyFill="1" applyBorder="1" applyAlignment="1">
      <alignment horizontal="center"/>
    </xf>
    <xf numFmtId="43" fontId="3" fillId="2" borderId="2" xfId="0" applyNumberFormat="1" applyFont="1" applyFill="1" applyBorder="1"/>
    <xf numFmtId="43" fontId="3" fillId="2" borderId="2" xfId="1" applyFont="1" applyFill="1" applyBorder="1"/>
    <xf numFmtId="43" fontId="3" fillId="2" borderId="2" xfId="1" applyFont="1" applyFill="1" applyBorder="1" applyAlignment="1">
      <alignment horizontal="right"/>
    </xf>
    <xf numFmtId="43" fontId="3" fillId="2" borderId="1" xfId="1" applyFont="1" applyFill="1" applyBorder="1"/>
    <xf numFmtId="43" fontId="3" fillId="2" borderId="1" xfId="0" applyNumberFormat="1" applyFont="1" applyFill="1" applyBorder="1"/>
    <xf numFmtId="2" fontId="3" fillId="2" borderId="2" xfId="0" applyNumberFormat="1" applyFont="1" applyFill="1" applyBorder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5" fillId="0" borderId="1" xfId="1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/>
    <xf numFmtId="43" fontId="4" fillId="0" borderId="3" xfId="1" applyFont="1" applyBorder="1"/>
    <xf numFmtId="43" fontId="4" fillId="0" borderId="3" xfId="0" applyNumberFormat="1" applyFont="1" applyBorder="1"/>
    <xf numFmtId="2" fontId="4" fillId="0" borderId="4" xfId="0" applyNumberFormat="1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43" fontId="4" fillId="0" borderId="12" xfId="1" applyFont="1" applyBorder="1"/>
    <xf numFmtId="43" fontId="4" fillId="0" borderId="12" xfId="1" applyNumberFormat="1" applyFont="1" applyBorder="1"/>
    <xf numFmtId="43" fontId="4" fillId="0" borderId="12" xfId="0" applyNumberFormat="1" applyFont="1" applyBorder="1" applyAlignment="1">
      <alignment horizontal="center"/>
    </xf>
    <xf numFmtId="43" fontId="4" fillId="0" borderId="12" xfId="1" applyNumberFormat="1" applyFont="1" applyBorder="1" applyAlignment="1">
      <alignment horizontal="center"/>
    </xf>
    <xf numFmtId="43" fontId="4" fillId="0" borderId="12" xfId="0" applyNumberFormat="1" applyFont="1" applyBorder="1"/>
    <xf numFmtId="0" fontId="4" fillId="0" borderId="1" xfId="0" applyFont="1" applyBorder="1"/>
    <xf numFmtId="43" fontId="4" fillId="0" borderId="1" xfId="1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4" fillId="2" borderId="2" xfId="0" applyFont="1" applyFill="1" applyBorder="1" applyAlignment="1">
      <alignment horizontal="center"/>
    </xf>
    <xf numFmtId="43" fontId="4" fillId="2" borderId="2" xfId="0" applyNumberFormat="1" applyFont="1" applyFill="1" applyBorder="1"/>
    <xf numFmtId="43" fontId="4" fillId="2" borderId="2" xfId="1" applyFont="1" applyFill="1" applyBorder="1"/>
    <xf numFmtId="43" fontId="4" fillId="2" borderId="2" xfId="1" applyFont="1" applyFill="1" applyBorder="1" applyAlignment="1">
      <alignment horizontal="right"/>
    </xf>
    <xf numFmtId="43" fontId="4" fillId="2" borderId="1" xfId="1" applyFont="1" applyFill="1" applyBorder="1"/>
    <xf numFmtId="43" fontId="4" fillId="2" borderId="1" xfId="0" applyNumberFormat="1" applyFont="1" applyFill="1" applyBorder="1"/>
    <xf numFmtId="2" fontId="4" fillId="2" borderId="2" xfId="0" applyNumberFormat="1" applyFont="1" applyFill="1" applyBorder="1"/>
    <xf numFmtId="0" fontId="5" fillId="0" borderId="0" xfId="0" applyFont="1" applyAlignment="1">
      <alignment horizontal="center"/>
    </xf>
    <xf numFmtId="0" fontId="6" fillId="0" borderId="0" xfId="0" applyFont="1"/>
    <xf numFmtId="43" fontId="6" fillId="0" borderId="0" xfId="0" applyNumberFormat="1" applyFont="1"/>
    <xf numFmtId="0" fontId="7" fillId="0" borderId="0" xfId="0" applyFont="1"/>
    <xf numFmtId="43" fontId="4" fillId="0" borderId="12" xfId="1" applyFont="1" applyBorder="1" applyAlignment="1">
      <alignment horizontal="center"/>
    </xf>
    <xf numFmtId="43" fontId="4" fillId="0" borderId="12" xfId="0" applyNumberFormat="1" applyFont="1" applyBorder="1" applyAlignment="1">
      <alignment horizontal="center" vertical="center"/>
    </xf>
    <xf numFmtId="43" fontId="4" fillId="0" borderId="1" xfId="1" applyFont="1" applyBorder="1" applyAlignment="1">
      <alignment horizontal="center"/>
    </xf>
    <xf numFmtId="187" fontId="4" fillId="0" borderId="12" xfId="1" applyNumberFormat="1" applyFont="1" applyBorder="1" applyAlignment="1">
      <alignment horizontal="center"/>
    </xf>
    <xf numFmtId="43" fontId="8" fillId="0" borderId="0" xfId="1" applyFont="1"/>
    <xf numFmtId="0" fontId="8" fillId="0" borderId="0" xfId="0" applyFont="1"/>
    <xf numFmtId="43" fontId="8" fillId="0" borderId="3" xfId="1" applyFont="1" applyBorder="1"/>
    <xf numFmtId="2" fontId="9" fillId="0" borderId="4" xfId="0" applyNumberFormat="1" applyFont="1" applyBorder="1" applyAlignment="1">
      <alignment horizontal="center"/>
    </xf>
    <xf numFmtId="2" fontId="8" fillId="0" borderId="4" xfId="0" applyNumberFormat="1" applyFont="1" applyBorder="1"/>
    <xf numFmtId="2" fontId="8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/>
    <xf numFmtId="0" fontId="9" fillId="0" borderId="13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0" borderId="2" xfId="0" applyFont="1" applyBorder="1"/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43" fontId="10" fillId="0" borderId="0" xfId="1" applyFont="1" applyAlignment="1">
      <alignment horizontal="center"/>
    </xf>
    <xf numFmtId="43" fontId="9" fillId="0" borderId="0" xfId="1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12" xfId="0" applyFont="1" applyBorder="1"/>
    <xf numFmtId="0" fontId="8" fillId="0" borderId="15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7EFE6-B9DD-4DAC-BC96-14D57A0A0753}">
  <dimension ref="A1:Q26"/>
  <sheetViews>
    <sheetView topLeftCell="A4" workbookViewId="0">
      <pane xSplit="1" topLeftCell="B1" activePane="topRight" state="frozen"/>
      <selection pane="topRight" activeCell="F22" sqref="F22"/>
    </sheetView>
  </sheetViews>
  <sheetFormatPr defaultRowHeight="16.5" x14ac:dyDescent="0.25"/>
  <cols>
    <col min="1" max="1" width="4.875" style="33" customWidth="1"/>
    <col min="2" max="2" width="26.5" style="1" bestFit="1" customWidth="1"/>
    <col min="3" max="3" width="6.75" style="1" customWidth="1"/>
    <col min="4" max="4" width="13.875" style="1" bestFit="1" customWidth="1"/>
    <col min="5" max="5" width="6.25" style="1" customWidth="1"/>
    <col min="6" max="6" width="14.125" style="1" bestFit="1" customWidth="1"/>
    <col min="7" max="7" width="6.125" style="1" customWidth="1"/>
    <col min="8" max="9" width="13.125" style="1" bestFit="1" customWidth="1"/>
    <col min="10" max="10" width="12.125" style="1" bestFit="1" customWidth="1"/>
    <col min="11" max="11" width="14.125" style="1" bestFit="1" customWidth="1"/>
    <col min="12" max="13" width="13.125" style="1" bestFit="1" customWidth="1"/>
    <col min="14" max="14" width="11.375" style="1" bestFit="1" customWidth="1"/>
    <col min="15" max="15" width="14.125" style="1" bestFit="1" customWidth="1"/>
    <col min="16" max="16" width="13.125" style="1" bestFit="1" customWidth="1"/>
    <col min="17" max="17" width="6.75" style="3" customWidth="1"/>
    <col min="18" max="16384" width="9" style="1"/>
  </cols>
  <sheetData>
    <row r="1" spans="1:17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3" spans="1:17" x14ac:dyDescent="0.25">
      <c r="A3" s="4"/>
      <c r="B3" s="4"/>
      <c r="C3" s="94" t="s">
        <v>38</v>
      </c>
      <c r="D3" s="95"/>
      <c r="E3" s="95"/>
      <c r="F3" s="95"/>
      <c r="G3" s="95"/>
      <c r="H3" s="95"/>
      <c r="I3" s="94" t="s">
        <v>39</v>
      </c>
      <c r="J3" s="95"/>
      <c r="K3" s="95"/>
      <c r="L3" s="95"/>
      <c r="M3" s="96"/>
      <c r="N3" s="5"/>
      <c r="O3" s="5" t="s">
        <v>7</v>
      </c>
      <c r="P3" s="4" t="s">
        <v>28</v>
      </c>
      <c r="Q3" s="4" t="s">
        <v>30</v>
      </c>
    </row>
    <row r="4" spans="1:17" x14ac:dyDescent="0.25">
      <c r="A4" s="6" t="s">
        <v>1</v>
      </c>
      <c r="B4" s="6" t="s">
        <v>2</v>
      </c>
      <c r="C4" s="99" t="s">
        <v>4</v>
      </c>
      <c r="D4" s="100"/>
      <c r="E4" s="99" t="s">
        <v>3</v>
      </c>
      <c r="F4" s="100"/>
      <c r="G4" s="101" t="s">
        <v>36</v>
      </c>
      <c r="H4" s="102"/>
      <c r="I4" s="97" t="s">
        <v>4</v>
      </c>
      <c r="J4" s="7" t="s">
        <v>37</v>
      </c>
      <c r="K4" s="97" t="s">
        <v>3</v>
      </c>
      <c r="L4" s="7" t="s">
        <v>37</v>
      </c>
      <c r="M4" s="97" t="s">
        <v>35</v>
      </c>
      <c r="N4" s="8" t="s">
        <v>37</v>
      </c>
      <c r="O4" s="8" t="s">
        <v>27</v>
      </c>
      <c r="P4" s="6" t="s">
        <v>29</v>
      </c>
      <c r="Q4" s="6"/>
    </row>
    <row r="5" spans="1:17" x14ac:dyDescent="0.25">
      <c r="A5" s="6"/>
      <c r="B5" s="6"/>
      <c r="C5" s="6" t="s">
        <v>5</v>
      </c>
      <c r="D5" s="6" t="s">
        <v>6</v>
      </c>
      <c r="E5" s="6" t="s">
        <v>5</v>
      </c>
      <c r="F5" s="6" t="s">
        <v>6</v>
      </c>
      <c r="G5" s="6" t="s">
        <v>5</v>
      </c>
      <c r="H5" s="6" t="s">
        <v>6</v>
      </c>
      <c r="I5" s="98"/>
      <c r="J5" s="9" t="s">
        <v>4</v>
      </c>
      <c r="K5" s="98"/>
      <c r="L5" s="9" t="s">
        <v>3</v>
      </c>
      <c r="M5" s="98"/>
      <c r="N5" s="9" t="s">
        <v>35</v>
      </c>
      <c r="O5" s="9"/>
      <c r="P5" s="10"/>
      <c r="Q5" s="11"/>
    </row>
    <row r="6" spans="1:17" x14ac:dyDescent="0.25">
      <c r="A6" s="4">
        <v>1</v>
      </c>
      <c r="B6" s="12" t="s">
        <v>20</v>
      </c>
      <c r="C6" s="4">
        <v>2</v>
      </c>
      <c r="D6" s="13">
        <v>1184000</v>
      </c>
      <c r="E6" s="4">
        <v>4</v>
      </c>
      <c r="F6" s="13">
        <v>53100</v>
      </c>
      <c r="G6" s="12"/>
      <c r="H6" s="12"/>
      <c r="I6" s="13">
        <f>SUM(D6)</f>
        <v>1184000</v>
      </c>
      <c r="J6" s="13">
        <v>415200</v>
      </c>
      <c r="K6" s="13">
        <f>SUM(F6)</f>
        <v>53100</v>
      </c>
      <c r="L6" s="13">
        <v>27200</v>
      </c>
      <c r="M6" s="12"/>
      <c r="N6" s="12"/>
      <c r="O6" s="14">
        <f t="shared" ref="O6:O24" si="0">SUM(D6,F6,H6)</f>
        <v>1237100</v>
      </c>
      <c r="P6" s="13">
        <f>SUM(J6,L6,N6)</f>
        <v>442400</v>
      </c>
      <c r="Q6" s="15">
        <f>P6*100/O6</f>
        <v>35.761054078085849</v>
      </c>
    </row>
    <row r="7" spans="1:17" ht="20.25" customHeight="1" x14ac:dyDescent="0.25">
      <c r="A7" s="16">
        <v>2</v>
      </c>
      <c r="B7" s="17" t="s">
        <v>8</v>
      </c>
      <c r="C7" s="16">
        <v>3</v>
      </c>
      <c r="D7" s="18">
        <v>67000000</v>
      </c>
      <c r="E7" s="16">
        <v>53</v>
      </c>
      <c r="F7" s="18">
        <v>74599300</v>
      </c>
      <c r="G7" s="16">
        <v>1</v>
      </c>
      <c r="H7" s="19">
        <v>50000000</v>
      </c>
      <c r="I7" s="20">
        <f>SUM(D7)</f>
        <v>67000000</v>
      </c>
      <c r="J7" s="20">
        <v>0</v>
      </c>
      <c r="K7" s="18">
        <f t="shared" ref="K7:K24" si="1">SUM(F7)</f>
        <v>74599300</v>
      </c>
      <c r="L7" s="18">
        <v>10910189.560000001</v>
      </c>
      <c r="M7" s="20">
        <f>SUM(H7)</f>
        <v>50000000</v>
      </c>
      <c r="N7" s="20">
        <v>0</v>
      </c>
      <c r="O7" s="20">
        <f t="shared" si="0"/>
        <v>191599300</v>
      </c>
      <c r="P7" s="18">
        <f>SUM(J7,L7,N7)</f>
        <v>10910189.560000001</v>
      </c>
      <c r="Q7" s="21">
        <f t="shared" ref="Q7:Q25" si="2">P7*100/O7</f>
        <v>5.6942742275154448</v>
      </c>
    </row>
    <row r="8" spans="1:17" x14ac:dyDescent="0.25">
      <c r="A8" s="16">
        <v>3</v>
      </c>
      <c r="B8" s="17" t="s">
        <v>21</v>
      </c>
      <c r="C8" s="16"/>
      <c r="D8" s="18"/>
      <c r="E8" s="16">
        <v>34</v>
      </c>
      <c r="F8" s="18">
        <v>75732000</v>
      </c>
      <c r="G8" s="16"/>
      <c r="H8" s="17"/>
      <c r="I8" s="17"/>
      <c r="J8" s="17"/>
      <c r="K8" s="18">
        <f t="shared" si="1"/>
        <v>75732000</v>
      </c>
      <c r="L8" s="18">
        <v>2579068.2799999998</v>
      </c>
      <c r="M8" s="17"/>
      <c r="N8" s="17"/>
      <c r="O8" s="20">
        <f t="shared" si="0"/>
        <v>75732000</v>
      </c>
      <c r="P8" s="18">
        <f>SUM(I8,L8,N8)</f>
        <v>2579068.2799999998</v>
      </c>
      <c r="Q8" s="21">
        <f t="shared" si="2"/>
        <v>3.4055198330956529</v>
      </c>
    </row>
    <row r="9" spans="1:17" x14ac:dyDescent="0.25">
      <c r="A9" s="16">
        <v>4</v>
      </c>
      <c r="B9" s="17" t="s">
        <v>22</v>
      </c>
      <c r="C9" s="16"/>
      <c r="D9" s="18"/>
      <c r="E9" s="16">
        <v>23</v>
      </c>
      <c r="F9" s="18">
        <v>24914000</v>
      </c>
      <c r="G9" s="16"/>
      <c r="H9" s="17"/>
      <c r="I9" s="17"/>
      <c r="J9" s="17"/>
      <c r="K9" s="18">
        <f t="shared" si="1"/>
        <v>24914000</v>
      </c>
      <c r="L9" s="18">
        <v>550080.25</v>
      </c>
      <c r="M9" s="17"/>
      <c r="N9" s="17"/>
      <c r="O9" s="20">
        <f t="shared" si="0"/>
        <v>24914000</v>
      </c>
      <c r="P9" s="18">
        <f>SUM(I9,L9,N9)</f>
        <v>550080.25</v>
      </c>
      <c r="Q9" s="21">
        <f t="shared" si="2"/>
        <v>2.2079162318375212</v>
      </c>
    </row>
    <row r="10" spans="1:17" x14ac:dyDescent="0.25">
      <c r="A10" s="16">
        <v>5</v>
      </c>
      <c r="B10" s="17" t="s">
        <v>23</v>
      </c>
      <c r="C10" s="16"/>
      <c r="D10" s="18"/>
      <c r="E10" s="16">
        <v>19</v>
      </c>
      <c r="F10" s="18">
        <v>54447600</v>
      </c>
      <c r="G10" s="16"/>
      <c r="H10" s="17"/>
      <c r="I10" s="17"/>
      <c r="J10" s="17"/>
      <c r="K10" s="18">
        <f t="shared" si="1"/>
        <v>54447600</v>
      </c>
      <c r="L10" s="18">
        <v>275652.15000000002</v>
      </c>
      <c r="M10" s="17"/>
      <c r="N10" s="17"/>
      <c r="O10" s="20">
        <f t="shared" si="0"/>
        <v>54447600</v>
      </c>
      <c r="P10" s="18">
        <f>SUM(J10,L10,N10)</f>
        <v>275652.15000000002</v>
      </c>
      <c r="Q10" s="21">
        <f t="shared" si="2"/>
        <v>0.50627052432063124</v>
      </c>
    </row>
    <row r="11" spans="1:17" x14ac:dyDescent="0.25">
      <c r="A11" s="16">
        <v>6</v>
      </c>
      <c r="B11" s="17" t="s">
        <v>24</v>
      </c>
      <c r="C11" s="16"/>
      <c r="D11" s="18"/>
      <c r="E11" s="16">
        <v>21</v>
      </c>
      <c r="F11" s="18">
        <v>30957200</v>
      </c>
      <c r="G11" s="16"/>
      <c r="H11" s="17"/>
      <c r="I11" s="17"/>
      <c r="J11" s="17"/>
      <c r="K11" s="18">
        <f t="shared" si="1"/>
        <v>30957200</v>
      </c>
      <c r="L11" s="18">
        <v>3666035.35</v>
      </c>
      <c r="M11" s="17"/>
      <c r="N11" s="17"/>
      <c r="O11" s="20">
        <f t="shared" si="0"/>
        <v>30957200</v>
      </c>
      <c r="P11" s="18">
        <f>SUM(J11,L11,N11)</f>
        <v>3666035.35</v>
      </c>
      <c r="Q11" s="21">
        <f t="shared" si="2"/>
        <v>11.842270457276499</v>
      </c>
    </row>
    <row r="12" spans="1:17" x14ac:dyDescent="0.25">
      <c r="A12" s="16">
        <v>7</v>
      </c>
      <c r="B12" s="17" t="s">
        <v>14</v>
      </c>
      <c r="C12" s="16">
        <v>3</v>
      </c>
      <c r="D12" s="18">
        <v>903800</v>
      </c>
      <c r="E12" s="16">
        <v>22</v>
      </c>
      <c r="F12" s="18">
        <v>4030020</v>
      </c>
      <c r="G12" s="16">
        <v>2</v>
      </c>
      <c r="H12" s="19">
        <v>2102100</v>
      </c>
      <c r="I12" s="20">
        <f>SUM(D12)</f>
        <v>903800</v>
      </c>
      <c r="J12" s="20">
        <v>0</v>
      </c>
      <c r="K12" s="18">
        <f t="shared" si="1"/>
        <v>4030020</v>
      </c>
      <c r="L12" s="18">
        <v>549649</v>
      </c>
      <c r="M12" s="20">
        <f>SUM(H12)</f>
        <v>2102100</v>
      </c>
      <c r="N12" s="20">
        <v>0</v>
      </c>
      <c r="O12" s="20">
        <f t="shared" si="0"/>
        <v>7035920</v>
      </c>
      <c r="P12" s="18">
        <f>SUM(J12,L12,N12)</f>
        <v>549649</v>
      </c>
      <c r="Q12" s="21">
        <f t="shared" si="2"/>
        <v>7.8120416377673427</v>
      </c>
    </row>
    <row r="13" spans="1:17" x14ac:dyDescent="0.25">
      <c r="A13" s="16">
        <v>8</v>
      </c>
      <c r="B13" s="17" t="s">
        <v>9</v>
      </c>
      <c r="C13" s="16">
        <v>2</v>
      </c>
      <c r="D13" s="18">
        <v>1115500</v>
      </c>
      <c r="E13" s="16">
        <v>6</v>
      </c>
      <c r="F13" s="18">
        <v>315700</v>
      </c>
      <c r="G13" s="16"/>
      <c r="H13" s="17"/>
      <c r="I13" s="18">
        <f>SUM(D13)</f>
        <v>1115500</v>
      </c>
      <c r="J13" s="18">
        <v>66880</v>
      </c>
      <c r="K13" s="18">
        <f t="shared" si="1"/>
        <v>315700</v>
      </c>
      <c r="L13" s="18">
        <v>66880</v>
      </c>
      <c r="M13" s="17"/>
      <c r="N13" s="17"/>
      <c r="O13" s="20">
        <f t="shared" si="0"/>
        <v>1431200</v>
      </c>
      <c r="P13" s="18">
        <f>SUM(J14,L14,N14)</f>
        <v>17851</v>
      </c>
      <c r="Q13" s="21">
        <f t="shared" si="2"/>
        <v>1.2472750139742874</v>
      </c>
    </row>
    <row r="14" spans="1:17" x14ac:dyDescent="0.25">
      <c r="A14" s="16">
        <v>9</v>
      </c>
      <c r="B14" s="17" t="s">
        <v>33</v>
      </c>
      <c r="C14" s="16"/>
      <c r="D14" s="18"/>
      <c r="E14" s="16">
        <v>3</v>
      </c>
      <c r="F14" s="18">
        <v>116900</v>
      </c>
      <c r="G14" s="16"/>
      <c r="H14" s="17"/>
      <c r="I14" s="17"/>
      <c r="J14" s="17"/>
      <c r="K14" s="18">
        <f t="shared" si="1"/>
        <v>116900</v>
      </c>
      <c r="L14" s="18">
        <v>17851</v>
      </c>
      <c r="M14" s="17"/>
      <c r="N14" s="17"/>
      <c r="O14" s="20">
        <f t="shared" si="0"/>
        <v>116900</v>
      </c>
      <c r="P14" s="18">
        <f>SUM(J14,L14,N14)</f>
        <v>17851</v>
      </c>
      <c r="Q14" s="21">
        <f t="shared" si="2"/>
        <v>15.270316509837468</v>
      </c>
    </row>
    <row r="15" spans="1:17" x14ac:dyDescent="0.25">
      <c r="A15" s="16">
        <v>10</v>
      </c>
      <c r="B15" s="17" t="s">
        <v>10</v>
      </c>
      <c r="C15" s="16">
        <v>1</v>
      </c>
      <c r="D15" s="18">
        <v>312600</v>
      </c>
      <c r="E15" s="16">
        <v>13</v>
      </c>
      <c r="F15" s="18">
        <v>1686700</v>
      </c>
      <c r="G15" s="16">
        <v>1</v>
      </c>
      <c r="H15" s="19">
        <v>826600</v>
      </c>
      <c r="I15" s="20">
        <f>SUM(D15)</f>
        <v>312600</v>
      </c>
      <c r="J15" s="20">
        <v>0</v>
      </c>
      <c r="K15" s="18">
        <f t="shared" si="1"/>
        <v>1686700</v>
      </c>
      <c r="L15" s="18">
        <v>496061</v>
      </c>
      <c r="M15" s="20">
        <f>SUM(H15)</f>
        <v>826600</v>
      </c>
      <c r="N15" s="20">
        <v>0</v>
      </c>
      <c r="O15" s="20">
        <f t="shared" si="0"/>
        <v>2825900</v>
      </c>
      <c r="P15" s="18">
        <f>SUM(J15,L15,N15)</f>
        <v>496061</v>
      </c>
      <c r="Q15" s="21">
        <f t="shared" si="2"/>
        <v>17.554088962808308</v>
      </c>
    </row>
    <row r="16" spans="1:17" x14ac:dyDescent="0.25">
      <c r="A16" s="16">
        <v>11</v>
      </c>
      <c r="B16" s="17" t="s">
        <v>11</v>
      </c>
      <c r="C16" s="16"/>
      <c r="D16" s="18"/>
      <c r="E16" s="16">
        <v>2</v>
      </c>
      <c r="F16" s="18">
        <v>370400</v>
      </c>
      <c r="G16" s="16"/>
      <c r="H16" s="17"/>
      <c r="I16" s="17"/>
      <c r="J16" s="17"/>
      <c r="K16" s="18">
        <f t="shared" si="1"/>
        <v>370400</v>
      </c>
      <c r="L16" s="18">
        <v>114694.82</v>
      </c>
      <c r="M16" s="17"/>
      <c r="N16" s="17"/>
      <c r="O16" s="20">
        <f t="shared" si="0"/>
        <v>370400</v>
      </c>
      <c r="P16" s="18">
        <f>SUM(J16,L16,N16)</f>
        <v>114694.82</v>
      </c>
      <c r="Q16" s="21">
        <f t="shared" si="2"/>
        <v>30.965124190064795</v>
      </c>
    </row>
    <row r="17" spans="1:17" x14ac:dyDescent="0.25">
      <c r="A17" s="16">
        <v>12</v>
      </c>
      <c r="B17" s="17" t="s">
        <v>19</v>
      </c>
      <c r="C17" s="16"/>
      <c r="D17" s="18"/>
      <c r="E17" s="16">
        <v>9</v>
      </c>
      <c r="F17" s="18">
        <v>505470</v>
      </c>
      <c r="G17" s="16"/>
      <c r="H17" s="22"/>
      <c r="I17" s="17"/>
      <c r="J17" s="17"/>
      <c r="K17" s="18">
        <f t="shared" si="1"/>
        <v>505470</v>
      </c>
      <c r="L17" s="18">
        <v>90180</v>
      </c>
      <c r="M17" s="17"/>
      <c r="N17" s="17"/>
      <c r="O17" s="20">
        <f t="shared" si="0"/>
        <v>505470</v>
      </c>
      <c r="P17" s="18">
        <f>SUM(J18,L18,N18)</f>
        <v>2211150</v>
      </c>
      <c r="Q17" s="21">
        <f t="shared" si="2"/>
        <v>437.44435871565076</v>
      </c>
    </row>
    <row r="18" spans="1:17" x14ac:dyDescent="0.25">
      <c r="A18" s="16">
        <v>13</v>
      </c>
      <c r="B18" s="17" t="s">
        <v>12</v>
      </c>
      <c r="C18" s="16">
        <v>1</v>
      </c>
      <c r="D18" s="18">
        <v>5152500</v>
      </c>
      <c r="E18" s="16">
        <v>8</v>
      </c>
      <c r="F18" s="18">
        <v>10411050</v>
      </c>
      <c r="G18" s="16"/>
      <c r="H18" s="17"/>
      <c r="I18" s="20">
        <f>SUM(D18)</f>
        <v>5152500</v>
      </c>
      <c r="J18" s="20">
        <v>0</v>
      </c>
      <c r="K18" s="18">
        <f t="shared" si="1"/>
        <v>10411050</v>
      </c>
      <c r="L18" s="18">
        <v>2211150</v>
      </c>
      <c r="M18" s="17"/>
      <c r="N18" s="17"/>
      <c r="O18" s="20">
        <f t="shared" si="0"/>
        <v>15563550</v>
      </c>
      <c r="P18" s="18">
        <f>SUM(J18,L18,N18)</f>
        <v>2211150</v>
      </c>
      <c r="Q18" s="21">
        <f t="shared" si="2"/>
        <v>14.207234210703856</v>
      </c>
    </row>
    <row r="19" spans="1:17" x14ac:dyDescent="0.25">
      <c r="A19" s="16">
        <v>14</v>
      </c>
      <c r="B19" s="17" t="s">
        <v>25</v>
      </c>
      <c r="C19" s="16"/>
      <c r="D19" s="18"/>
      <c r="E19" s="16">
        <v>2</v>
      </c>
      <c r="F19" s="18">
        <v>283150</v>
      </c>
      <c r="G19" s="16"/>
      <c r="H19" s="17"/>
      <c r="I19" s="17"/>
      <c r="J19" s="17"/>
      <c r="K19" s="18">
        <f t="shared" si="1"/>
        <v>283150</v>
      </c>
      <c r="L19" s="18">
        <v>24000</v>
      </c>
      <c r="M19" s="17"/>
      <c r="N19" s="17"/>
      <c r="O19" s="20">
        <f t="shared" si="0"/>
        <v>283150</v>
      </c>
      <c r="P19" s="18">
        <f>SUM(J19,L19,N19)</f>
        <v>24000</v>
      </c>
      <c r="Q19" s="21">
        <f t="shared" si="2"/>
        <v>8.4760727529577959</v>
      </c>
    </row>
    <row r="20" spans="1:17" x14ac:dyDescent="0.25">
      <c r="A20" s="16">
        <v>15</v>
      </c>
      <c r="B20" s="17" t="s">
        <v>13</v>
      </c>
      <c r="C20" s="16"/>
      <c r="D20" s="18"/>
      <c r="E20" s="16">
        <v>2</v>
      </c>
      <c r="F20" s="18">
        <v>3716057</v>
      </c>
      <c r="G20" s="16"/>
      <c r="H20" s="17"/>
      <c r="I20" s="17"/>
      <c r="J20" s="17"/>
      <c r="K20" s="18">
        <f t="shared" si="1"/>
        <v>3716057</v>
      </c>
      <c r="L20" s="18">
        <v>168474.69</v>
      </c>
      <c r="M20" s="17"/>
      <c r="N20" s="17"/>
      <c r="O20" s="20">
        <f t="shared" si="0"/>
        <v>3716057</v>
      </c>
      <c r="P20" s="18">
        <f>SUM(J20,L20,N20)</f>
        <v>168474.69</v>
      </c>
      <c r="Q20" s="21">
        <f t="shared" si="2"/>
        <v>4.5336949890704048</v>
      </c>
    </row>
    <row r="21" spans="1:17" x14ac:dyDescent="0.25">
      <c r="A21" s="16">
        <v>16</v>
      </c>
      <c r="B21" s="17" t="s">
        <v>15</v>
      </c>
      <c r="C21" s="16"/>
      <c r="D21" s="18"/>
      <c r="E21" s="16">
        <v>2</v>
      </c>
      <c r="F21" s="18">
        <v>223200</v>
      </c>
      <c r="G21" s="16"/>
      <c r="H21" s="17"/>
      <c r="I21" s="17"/>
      <c r="J21" s="17"/>
      <c r="K21" s="18">
        <f t="shared" si="1"/>
        <v>223200</v>
      </c>
      <c r="L21" s="18">
        <v>113325.71</v>
      </c>
      <c r="M21" s="17"/>
      <c r="N21" s="17"/>
      <c r="O21" s="20">
        <f t="shared" si="0"/>
        <v>223200</v>
      </c>
      <c r="P21" s="18">
        <f>SUM(J21,L21,N21)</f>
        <v>113325.71</v>
      </c>
      <c r="Q21" s="21">
        <f t="shared" si="2"/>
        <v>50.773167562724012</v>
      </c>
    </row>
    <row r="22" spans="1:17" x14ac:dyDescent="0.25">
      <c r="A22" s="16">
        <v>17</v>
      </c>
      <c r="B22" s="17" t="s">
        <v>16</v>
      </c>
      <c r="C22" s="16"/>
      <c r="D22" s="18"/>
      <c r="E22" s="16">
        <v>8</v>
      </c>
      <c r="F22" s="18">
        <v>3443535</v>
      </c>
      <c r="G22" s="16"/>
      <c r="H22" s="17"/>
      <c r="I22" s="17"/>
      <c r="J22" s="17"/>
      <c r="K22" s="18">
        <f t="shared" si="1"/>
        <v>3443535</v>
      </c>
      <c r="L22" s="18">
        <v>989065</v>
      </c>
      <c r="M22" s="17"/>
      <c r="N22" s="17"/>
      <c r="O22" s="20">
        <f t="shared" si="0"/>
        <v>3443535</v>
      </c>
      <c r="P22" s="18">
        <f>SUM(J22,L22,N22)</f>
        <v>989065</v>
      </c>
      <c r="Q22" s="21">
        <f t="shared" si="2"/>
        <v>28.722373955833177</v>
      </c>
    </row>
    <row r="23" spans="1:17" x14ac:dyDescent="0.25">
      <c r="A23" s="16">
        <v>18</v>
      </c>
      <c r="B23" s="17" t="s">
        <v>17</v>
      </c>
      <c r="C23" s="16"/>
      <c r="D23" s="18"/>
      <c r="E23" s="16">
        <v>2</v>
      </c>
      <c r="F23" s="18">
        <v>1591500</v>
      </c>
      <c r="G23" s="16"/>
      <c r="H23" s="17"/>
      <c r="I23" s="17"/>
      <c r="J23" s="17"/>
      <c r="K23" s="18">
        <f t="shared" si="1"/>
        <v>1591500</v>
      </c>
      <c r="L23" s="18">
        <v>560220.39</v>
      </c>
      <c r="M23" s="17"/>
      <c r="N23" s="17"/>
      <c r="O23" s="20">
        <f t="shared" si="0"/>
        <v>1591500</v>
      </c>
      <c r="P23" s="18">
        <f>SUM(L23,N23)</f>
        <v>560220.39</v>
      </c>
      <c r="Q23" s="21">
        <f t="shared" si="2"/>
        <v>35.20077851083883</v>
      </c>
    </row>
    <row r="24" spans="1:17" x14ac:dyDescent="0.25">
      <c r="A24" s="11">
        <v>19</v>
      </c>
      <c r="B24" s="23" t="s">
        <v>18</v>
      </c>
      <c r="C24" s="11"/>
      <c r="D24" s="24"/>
      <c r="E24" s="11">
        <v>10</v>
      </c>
      <c r="F24" s="24">
        <v>1665600</v>
      </c>
      <c r="G24" s="11"/>
      <c r="H24" s="23"/>
      <c r="I24" s="23"/>
      <c r="J24" s="23"/>
      <c r="K24" s="24">
        <f t="shared" si="1"/>
        <v>1665600</v>
      </c>
      <c r="L24" s="24">
        <v>467466.86</v>
      </c>
      <c r="M24" s="23"/>
      <c r="N24" s="23"/>
      <c r="O24" s="25">
        <f t="shared" si="0"/>
        <v>1665600</v>
      </c>
      <c r="P24" s="24">
        <f>SUM(J24,L24,N24)</f>
        <v>467466.86</v>
      </c>
      <c r="Q24" s="15">
        <f t="shared" si="2"/>
        <v>28.065973823246878</v>
      </c>
    </row>
    <row r="25" spans="1:17" s="3" customFormat="1" x14ac:dyDescent="0.25">
      <c r="A25" s="91" t="s">
        <v>26</v>
      </c>
      <c r="B25" s="92"/>
      <c r="C25" s="26">
        <f>SUM(C6:C24)</f>
        <v>12</v>
      </c>
      <c r="D25" s="27">
        <f>SUM(D6:D24)</f>
        <v>75668400</v>
      </c>
      <c r="E25" s="26">
        <f>SUM(E6:E24)</f>
        <v>243</v>
      </c>
      <c r="F25" s="28">
        <f>SUM(F6:F24)</f>
        <v>289062482</v>
      </c>
      <c r="G25" s="26">
        <f>SUM(G7:G24)</f>
        <v>4</v>
      </c>
      <c r="H25" s="29">
        <f>SUM(H6:H24)</f>
        <v>52928700</v>
      </c>
      <c r="I25" s="30">
        <f>SUM(I6:I24)</f>
        <v>75668400</v>
      </c>
      <c r="J25" s="30"/>
      <c r="K25" s="30">
        <f>SUM(K6:K24)</f>
        <v>289062482</v>
      </c>
      <c r="L25" s="30">
        <f>SUM(L6:L24)</f>
        <v>23877244.060000002</v>
      </c>
      <c r="M25" s="31">
        <f>SUM(M7,M12,M15)</f>
        <v>52928700</v>
      </c>
      <c r="N25" s="31">
        <v>0</v>
      </c>
      <c r="O25" s="31">
        <f>SUM(O6:O24)</f>
        <v>417659582</v>
      </c>
      <c r="P25" s="27">
        <f>SUM(P6:P24)</f>
        <v>26364385.060000002</v>
      </c>
      <c r="Q25" s="32">
        <f t="shared" si="2"/>
        <v>6.3124099616610732</v>
      </c>
    </row>
    <row r="26" spans="1:17" x14ac:dyDescent="0.25">
      <c r="B26" s="3" t="s">
        <v>40</v>
      </c>
      <c r="D26" s="2">
        <f>SUM(D25,F25,H25)</f>
        <v>417659582</v>
      </c>
    </row>
  </sheetData>
  <mergeCells count="10">
    <mergeCell ref="A25:B25"/>
    <mergeCell ref="A1:P1"/>
    <mergeCell ref="I3:M3"/>
    <mergeCell ref="I4:I5"/>
    <mergeCell ref="K4:K5"/>
    <mergeCell ref="M4:M5"/>
    <mergeCell ref="E4:F4"/>
    <mergeCell ref="G4:H4"/>
    <mergeCell ref="C4:D4"/>
    <mergeCell ref="C3:H3"/>
  </mergeCells>
  <pageMargins left="0.12" right="0.5699999999999999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98BFC-DA79-464A-B8E4-58CF0039C842}">
  <dimension ref="A1:N28"/>
  <sheetViews>
    <sheetView workbookViewId="0">
      <selection activeCell="K32" sqref="K32"/>
    </sheetView>
  </sheetViews>
  <sheetFormatPr defaultRowHeight="16.5" x14ac:dyDescent="0.25"/>
  <cols>
    <col min="1" max="1" width="4.875" style="65" customWidth="1"/>
    <col min="2" max="2" width="26.5" style="35" bestFit="1" customWidth="1"/>
    <col min="3" max="3" width="6.75" style="35" customWidth="1"/>
    <col min="4" max="4" width="13.125" style="35" bestFit="1" customWidth="1"/>
    <col min="5" max="5" width="6.25" style="35" customWidth="1"/>
    <col min="6" max="6" width="14.125" style="35" bestFit="1" customWidth="1"/>
    <col min="7" max="7" width="6.125" style="35" customWidth="1"/>
    <col min="8" max="8" width="13.125" style="35" bestFit="1" customWidth="1"/>
    <col min="9" max="9" width="12.125" style="35" bestFit="1" customWidth="1"/>
    <col min="10" max="11" width="13.125" style="35" bestFit="1" customWidth="1"/>
    <col min="12" max="13" width="14.125" style="35" bestFit="1" customWidth="1"/>
    <col min="14" max="14" width="6.75" style="34" customWidth="1"/>
    <col min="15" max="16384" width="9" style="35"/>
  </cols>
  <sheetData>
    <row r="1" spans="1:14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4" x14ac:dyDescent="0.25">
      <c r="A2" s="110" t="s">
        <v>45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4" x14ac:dyDescent="0.25">
      <c r="A3" s="36"/>
      <c r="B3" s="36"/>
      <c r="C3" s="106" t="s">
        <v>38</v>
      </c>
      <c r="D3" s="107"/>
      <c r="E3" s="107"/>
      <c r="F3" s="107"/>
      <c r="G3" s="107"/>
      <c r="H3" s="108"/>
      <c r="I3" s="107" t="s">
        <v>43</v>
      </c>
      <c r="J3" s="107"/>
      <c r="K3" s="108"/>
      <c r="L3" s="37" t="s">
        <v>7</v>
      </c>
      <c r="M3" s="36" t="s">
        <v>28</v>
      </c>
      <c r="N3" s="36" t="s">
        <v>30</v>
      </c>
    </row>
    <row r="4" spans="1:14" x14ac:dyDescent="0.25">
      <c r="A4" s="38" t="s">
        <v>1</v>
      </c>
      <c r="B4" s="38" t="s">
        <v>2</v>
      </c>
      <c r="C4" s="109" t="s">
        <v>4</v>
      </c>
      <c r="D4" s="110"/>
      <c r="E4" s="109" t="s">
        <v>3</v>
      </c>
      <c r="F4" s="110"/>
      <c r="G4" s="111" t="s">
        <v>36</v>
      </c>
      <c r="H4" s="112"/>
      <c r="I4" s="113" t="s">
        <v>4</v>
      </c>
      <c r="J4" s="113" t="s">
        <v>3</v>
      </c>
      <c r="K4" s="113" t="s">
        <v>35</v>
      </c>
      <c r="L4" s="39" t="s">
        <v>27</v>
      </c>
      <c r="M4" s="38" t="s">
        <v>29</v>
      </c>
      <c r="N4" s="38"/>
    </row>
    <row r="5" spans="1:14" x14ac:dyDescent="0.25">
      <c r="A5" s="38"/>
      <c r="B5" s="38"/>
      <c r="C5" s="38" t="s">
        <v>5</v>
      </c>
      <c r="D5" s="38" t="s">
        <v>6</v>
      </c>
      <c r="E5" s="38" t="s">
        <v>5</v>
      </c>
      <c r="F5" s="38" t="s">
        <v>6</v>
      </c>
      <c r="G5" s="38" t="s">
        <v>5</v>
      </c>
      <c r="H5" s="38" t="s">
        <v>6</v>
      </c>
      <c r="I5" s="114"/>
      <c r="J5" s="114"/>
      <c r="K5" s="114"/>
      <c r="L5" s="40"/>
      <c r="M5" s="41"/>
      <c r="N5" s="42"/>
    </row>
    <row r="6" spans="1:14" x14ac:dyDescent="0.25">
      <c r="A6" s="36">
        <v>1</v>
      </c>
      <c r="B6" s="43" t="s">
        <v>20</v>
      </c>
      <c r="C6" s="36">
        <v>2</v>
      </c>
      <c r="D6" s="44">
        <v>1184000</v>
      </c>
      <c r="E6" s="36">
        <v>4</v>
      </c>
      <c r="F6" s="44">
        <v>53100</v>
      </c>
      <c r="G6" s="36" t="s">
        <v>42</v>
      </c>
      <c r="H6" s="36" t="s">
        <v>42</v>
      </c>
      <c r="I6" s="44">
        <v>1184000</v>
      </c>
      <c r="J6" s="44">
        <v>27200</v>
      </c>
      <c r="K6" s="43"/>
      <c r="L6" s="45">
        <f t="shared" ref="L6:L26" si="0">SUM(D6,F6,H6)</f>
        <v>1237100</v>
      </c>
      <c r="M6" s="44">
        <f>SUM(I6,J6,K6)</f>
        <v>1211200</v>
      </c>
      <c r="N6" s="46">
        <f>M6*100/L6</f>
        <v>97.906393985934841</v>
      </c>
    </row>
    <row r="7" spans="1:14" ht="20.25" customHeight="1" x14ac:dyDescent="0.25">
      <c r="A7" s="47">
        <v>2</v>
      </c>
      <c r="B7" s="48" t="s">
        <v>8</v>
      </c>
      <c r="C7" s="47">
        <v>3</v>
      </c>
      <c r="D7" s="49">
        <v>67000000</v>
      </c>
      <c r="E7" s="47">
        <v>54</v>
      </c>
      <c r="F7" s="49">
        <v>84761800</v>
      </c>
      <c r="G7" s="47">
        <v>1</v>
      </c>
      <c r="H7" s="50">
        <v>50000000</v>
      </c>
      <c r="I7" s="70">
        <v>0</v>
      </c>
      <c r="J7" s="49">
        <v>28412693.239999998</v>
      </c>
      <c r="K7" s="51" t="s">
        <v>42</v>
      </c>
      <c r="L7" s="45">
        <f t="shared" si="0"/>
        <v>201761800</v>
      </c>
      <c r="M7" s="44">
        <f t="shared" ref="M7:M26" si="1">SUM(I7,J7,K7)</f>
        <v>28412693.239999998</v>
      </c>
      <c r="N7" s="46">
        <f t="shared" ref="N7:N26" si="2">M7*100/L7</f>
        <v>14.082295677377978</v>
      </c>
    </row>
    <row r="8" spans="1:14" ht="20.25" customHeight="1" x14ac:dyDescent="0.25">
      <c r="A8" s="47">
        <v>3</v>
      </c>
      <c r="B8" s="48" t="s">
        <v>41</v>
      </c>
      <c r="C8" s="47" t="s">
        <v>42</v>
      </c>
      <c r="D8" s="69" t="s">
        <v>42</v>
      </c>
      <c r="E8" s="47">
        <v>3</v>
      </c>
      <c r="F8" s="49">
        <v>189935008</v>
      </c>
      <c r="G8" s="47" t="s">
        <v>42</v>
      </c>
      <c r="H8" s="52" t="s">
        <v>42</v>
      </c>
      <c r="I8" s="51" t="s">
        <v>42</v>
      </c>
      <c r="J8" s="49">
        <v>24235263.73</v>
      </c>
      <c r="K8" s="51" t="s">
        <v>42</v>
      </c>
      <c r="L8" s="45">
        <f t="shared" si="0"/>
        <v>189935008</v>
      </c>
      <c r="M8" s="44">
        <f t="shared" si="1"/>
        <v>24235263.73</v>
      </c>
      <c r="N8" s="46">
        <f t="shared" si="2"/>
        <v>12.759766609218243</v>
      </c>
    </row>
    <row r="9" spans="1:14" x14ac:dyDescent="0.25">
      <c r="A9" s="47">
        <v>4</v>
      </c>
      <c r="B9" s="48" t="s">
        <v>21</v>
      </c>
      <c r="C9" s="47" t="s">
        <v>42</v>
      </c>
      <c r="D9" s="69" t="s">
        <v>42</v>
      </c>
      <c r="E9" s="47">
        <v>34</v>
      </c>
      <c r="F9" s="49">
        <v>54408125.200000003</v>
      </c>
      <c r="G9" s="47" t="s">
        <v>42</v>
      </c>
      <c r="H9" s="47" t="s">
        <v>42</v>
      </c>
      <c r="I9" s="47" t="s">
        <v>42</v>
      </c>
      <c r="J9" s="49">
        <v>13103048.92</v>
      </c>
      <c r="K9" s="47" t="s">
        <v>42</v>
      </c>
      <c r="L9" s="45">
        <f t="shared" si="0"/>
        <v>54408125.200000003</v>
      </c>
      <c r="M9" s="44">
        <f t="shared" si="1"/>
        <v>13103048.92</v>
      </c>
      <c r="N9" s="46">
        <f t="shared" si="2"/>
        <v>24.08288995776682</v>
      </c>
    </row>
    <row r="10" spans="1:14" ht="17.25" customHeight="1" x14ac:dyDescent="0.25">
      <c r="A10" s="47">
        <v>5</v>
      </c>
      <c r="B10" s="48" t="s">
        <v>22</v>
      </c>
      <c r="C10" s="47" t="s">
        <v>42</v>
      </c>
      <c r="D10" s="69" t="s">
        <v>42</v>
      </c>
      <c r="E10" s="47">
        <v>23</v>
      </c>
      <c r="F10" s="49">
        <v>24914000</v>
      </c>
      <c r="G10" s="47" t="s">
        <v>42</v>
      </c>
      <c r="H10" s="47" t="s">
        <v>42</v>
      </c>
      <c r="I10" s="47" t="s">
        <v>42</v>
      </c>
      <c r="J10" s="49">
        <v>2061331.38</v>
      </c>
      <c r="K10" s="47" t="s">
        <v>42</v>
      </c>
      <c r="L10" s="45">
        <f t="shared" si="0"/>
        <v>24914000</v>
      </c>
      <c r="M10" s="44">
        <f t="shared" si="1"/>
        <v>2061331.38</v>
      </c>
      <c r="N10" s="46">
        <f t="shared" si="2"/>
        <v>8.2737873484787663</v>
      </c>
    </row>
    <row r="11" spans="1:14" x14ac:dyDescent="0.25">
      <c r="A11" s="47">
        <v>6</v>
      </c>
      <c r="B11" s="48" t="s">
        <v>23</v>
      </c>
      <c r="C11" s="47" t="s">
        <v>42</v>
      </c>
      <c r="D11" s="69" t="s">
        <v>42</v>
      </c>
      <c r="E11" s="47">
        <v>19</v>
      </c>
      <c r="F11" s="49">
        <v>33087100</v>
      </c>
      <c r="G11" s="47" t="s">
        <v>42</v>
      </c>
      <c r="H11" s="47" t="s">
        <v>42</v>
      </c>
      <c r="I11" s="47" t="s">
        <v>42</v>
      </c>
      <c r="J11" s="49">
        <v>4468713.7699999996</v>
      </c>
      <c r="K11" s="47" t="s">
        <v>42</v>
      </c>
      <c r="L11" s="45">
        <f t="shared" si="0"/>
        <v>33087100</v>
      </c>
      <c r="M11" s="44">
        <f t="shared" si="1"/>
        <v>4468713.7699999996</v>
      </c>
      <c r="N11" s="46">
        <f t="shared" si="2"/>
        <v>13.505909463204691</v>
      </c>
    </row>
    <row r="12" spans="1:14" x14ac:dyDescent="0.25">
      <c r="A12" s="47">
        <v>7</v>
      </c>
      <c r="B12" s="48" t="s">
        <v>24</v>
      </c>
      <c r="C12" s="47" t="s">
        <v>42</v>
      </c>
      <c r="D12" s="69" t="s">
        <v>42</v>
      </c>
      <c r="E12" s="47">
        <v>22</v>
      </c>
      <c r="F12" s="49">
        <v>27729600</v>
      </c>
      <c r="G12" s="47" t="s">
        <v>42</v>
      </c>
      <c r="H12" s="47" t="s">
        <v>42</v>
      </c>
      <c r="I12" s="47" t="s">
        <v>42</v>
      </c>
      <c r="J12" s="49">
        <v>8907949.8599999994</v>
      </c>
      <c r="K12" s="47" t="s">
        <v>42</v>
      </c>
      <c r="L12" s="45">
        <f t="shared" si="0"/>
        <v>27729600</v>
      </c>
      <c r="M12" s="44">
        <f t="shared" si="1"/>
        <v>8907949.8599999994</v>
      </c>
      <c r="N12" s="46">
        <f t="shared" si="2"/>
        <v>32.12433594426173</v>
      </c>
    </row>
    <row r="13" spans="1:14" x14ac:dyDescent="0.25">
      <c r="A13" s="47">
        <v>8</v>
      </c>
      <c r="B13" s="48" t="s">
        <v>14</v>
      </c>
      <c r="C13" s="47">
        <v>3</v>
      </c>
      <c r="D13" s="49">
        <v>923000</v>
      </c>
      <c r="E13" s="47">
        <v>24</v>
      </c>
      <c r="F13" s="49">
        <v>4083020</v>
      </c>
      <c r="G13" s="47">
        <v>2</v>
      </c>
      <c r="H13" s="50">
        <v>2102100</v>
      </c>
      <c r="I13" s="53">
        <v>432900</v>
      </c>
      <c r="J13" s="49">
        <v>1683642</v>
      </c>
      <c r="K13" s="51" t="s">
        <v>42</v>
      </c>
      <c r="L13" s="45">
        <f t="shared" si="0"/>
        <v>7108120</v>
      </c>
      <c r="M13" s="44">
        <f t="shared" si="1"/>
        <v>2116542</v>
      </c>
      <c r="N13" s="46">
        <f t="shared" si="2"/>
        <v>29.776396571808018</v>
      </c>
    </row>
    <row r="14" spans="1:14" x14ac:dyDescent="0.25">
      <c r="A14" s="47">
        <v>9</v>
      </c>
      <c r="B14" s="48" t="s">
        <v>9</v>
      </c>
      <c r="C14" s="47">
        <v>2</v>
      </c>
      <c r="D14" s="49">
        <v>1115500</v>
      </c>
      <c r="E14" s="47">
        <v>6</v>
      </c>
      <c r="F14" s="49">
        <v>339700</v>
      </c>
      <c r="G14" s="47" t="s">
        <v>42</v>
      </c>
      <c r="H14" s="47" t="s">
        <v>42</v>
      </c>
      <c r="I14" s="49">
        <v>1013560</v>
      </c>
      <c r="J14" s="49">
        <v>66880</v>
      </c>
      <c r="K14" s="47" t="s">
        <v>42</v>
      </c>
      <c r="L14" s="45">
        <f t="shared" si="0"/>
        <v>1455200</v>
      </c>
      <c r="M14" s="44">
        <f t="shared" si="1"/>
        <v>1080440</v>
      </c>
      <c r="N14" s="46">
        <f t="shared" si="2"/>
        <v>74.246838922484883</v>
      </c>
    </row>
    <row r="15" spans="1:14" x14ac:dyDescent="0.25">
      <c r="A15" s="47">
        <v>10</v>
      </c>
      <c r="B15" s="48" t="s">
        <v>33</v>
      </c>
      <c r="C15" s="47" t="s">
        <v>42</v>
      </c>
      <c r="D15" s="69" t="s">
        <v>42</v>
      </c>
      <c r="E15" s="47">
        <v>3</v>
      </c>
      <c r="F15" s="49">
        <v>198200</v>
      </c>
      <c r="G15" s="47" t="s">
        <v>42</v>
      </c>
      <c r="H15" s="47" t="s">
        <v>42</v>
      </c>
      <c r="I15" s="47" t="s">
        <v>42</v>
      </c>
      <c r="J15" s="49">
        <v>190268</v>
      </c>
      <c r="K15" s="47" t="s">
        <v>42</v>
      </c>
      <c r="L15" s="45">
        <f t="shared" si="0"/>
        <v>198200</v>
      </c>
      <c r="M15" s="44">
        <f t="shared" si="1"/>
        <v>190268</v>
      </c>
      <c r="N15" s="46">
        <f t="shared" si="2"/>
        <v>95.997981836528766</v>
      </c>
    </row>
    <row r="16" spans="1:14" x14ac:dyDescent="0.25">
      <c r="A16" s="47">
        <v>11</v>
      </c>
      <c r="B16" s="48" t="s">
        <v>10</v>
      </c>
      <c r="C16" s="47">
        <v>1</v>
      </c>
      <c r="D16" s="49">
        <v>312600</v>
      </c>
      <c r="E16" s="47">
        <v>13</v>
      </c>
      <c r="F16" s="49">
        <v>1703900</v>
      </c>
      <c r="G16" s="47">
        <v>1</v>
      </c>
      <c r="H16" s="52">
        <v>826600</v>
      </c>
      <c r="I16" s="53">
        <v>91600</v>
      </c>
      <c r="J16" s="49">
        <v>1326960</v>
      </c>
      <c r="K16" s="53">
        <v>131080</v>
      </c>
      <c r="L16" s="45">
        <f t="shared" si="0"/>
        <v>2843100</v>
      </c>
      <c r="M16" s="44">
        <f t="shared" si="1"/>
        <v>1549640</v>
      </c>
      <c r="N16" s="46">
        <f t="shared" si="2"/>
        <v>54.505293517639195</v>
      </c>
    </row>
    <row r="17" spans="1:14" x14ac:dyDescent="0.25">
      <c r="A17" s="47">
        <v>12</v>
      </c>
      <c r="B17" s="48" t="s">
        <v>11</v>
      </c>
      <c r="C17" s="47" t="s">
        <v>42</v>
      </c>
      <c r="D17" s="69" t="s">
        <v>42</v>
      </c>
      <c r="E17" s="47" t="s">
        <v>42</v>
      </c>
      <c r="F17" s="49">
        <v>560700</v>
      </c>
      <c r="G17" s="47" t="s">
        <v>42</v>
      </c>
      <c r="H17" s="47" t="s">
        <v>42</v>
      </c>
      <c r="I17" s="47" t="s">
        <v>42</v>
      </c>
      <c r="J17" s="49">
        <v>267134.5</v>
      </c>
      <c r="K17" s="47" t="s">
        <v>42</v>
      </c>
      <c r="L17" s="45">
        <f t="shared" si="0"/>
        <v>560700</v>
      </c>
      <c r="M17" s="44">
        <f t="shared" si="1"/>
        <v>267134.5</v>
      </c>
      <c r="N17" s="46">
        <f t="shared" si="2"/>
        <v>47.643035491350098</v>
      </c>
    </row>
    <row r="18" spans="1:14" x14ac:dyDescent="0.25">
      <c r="A18" s="47">
        <v>13</v>
      </c>
      <c r="B18" s="48" t="s">
        <v>19</v>
      </c>
      <c r="C18" s="47" t="s">
        <v>42</v>
      </c>
      <c r="D18" s="69" t="s">
        <v>42</v>
      </c>
      <c r="E18" s="47" t="s">
        <v>42</v>
      </c>
      <c r="F18" s="49">
        <v>505470</v>
      </c>
      <c r="G18" s="47" t="s">
        <v>42</v>
      </c>
      <c r="H18" s="72" t="s">
        <v>42</v>
      </c>
      <c r="I18" s="47" t="s">
        <v>42</v>
      </c>
      <c r="J18" s="49">
        <v>174500.21</v>
      </c>
      <c r="K18" s="47" t="s">
        <v>42</v>
      </c>
      <c r="L18" s="45">
        <f t="shared" si="0"/>
        <v>505470</v>
      </c>
      <c r="M18" s="44">
        <f t="shared" si="1"/>
        <v>174500.21</v>
      </c>
      <c r="N18" s="46">
        <f t="shared" si="2"/>
        <v>34.522367301719193</v>
      </c>
    </row>
    <row r="19" spans="1:14" x14ac:dyDescent="0.25">
      <c r="A19" s="47">
        <v>14</v>
      </c>
      <c r="B19" s="48" t="s">
        <v>12</v>
      </c>
      <c r="C19" s="47">
        <v>1</v>
      </c>
      <c r="D19" s="49">
        <v>5152500</v>
      </c>
      <c r="E19" s="47" t="s">
        <v>42</v>
      </c>
      <c r="F19" s="49">
        <v>10796400</v>
      </c>
      <c r="G19" s="47" t="s">
        <v>42</v>
      </c>
      <c r="H19" s="47" t="s">
        <v>42</v>
      </c>
      <c r="I19" s="51" t="s">
        <v>42</v>
      </c>
      <c r="J19" s="49">
        <v>4061400</v>
      </c>
      <c r="K19" s="47" t="s">
        <v>42</v>
      </c>
      <c r="L19" s="45">
        <f t="shared" si="0"/>
        <v>15948900</v>
      </c>
      <c r="M19" s="44">
        <f t="shared" si="1"/>
        <v>4061400</v>
      </c>
      <c r="N19" s="46">
        <f t="shared" si="2"/>
        <v>25.465079096364011</v>
      </c>
    </row>
    <row r="20" spans="1:14" x14ac:dyDescent="0.25">
      <c r="A20" s="47">
        <v>15</v>
      </c>
      <c r="B20" s="48" t="s">
        <v>25</v>
      </c>
      <c r="C20" s="47" t="s">
        <v>42</v>
      </c>
      <c r="D20" s="69" t="s">
        <v>42</v>
      </c>
      <c r="E20" s="47" t="s">
        <v>42</v>
      </c>
      <c r="F20" s="49">
        <v>283150</v>
      </c>
      <c r="G20" s="47" t="s">
        <v>42</v>
      </c>
      <c r="H20" s="47" t="s">
        <v>42</v>
      </c>
      <c r="I20" s="47" t="s">
        <v>42</v>
      </c>
      <c r="J20" s="49">
        <v>124200</v>
      </c>
      <c r="K20" s="47" t="s">
        <v>42</v>
      </c>
      <c r="L20" s="45">
        <f t="shared" si="0"/>
        <v>283150</v>
      </c>
      <c r="M20" s="44">
        <f t="shared" si="1"/>
        <v>124200</v>
      </c>
      <c r="N20" s="46">
        <f t="shared" si="2"/>
        <v>43.863676496556593</v>
      </c>
    </row>
    <row r="21" spans="1:14" x14ac:dyDescent="0.25">
      <c r="A21" s="47">
        <v>16</v>
      </c>
      <c r="B21" s="48" t="s">
        <v>13</v>
      </c>
      <c r="C21" s="47" t="s">
        <v>42</v>
      </c>
      <c r="D21" s="69" t="s">
        <v>42</v>
      </c>
      <c r="E21" s="47" t="s">
        <v>42</v>
      </c>
      <c r="F21" s="49">
        <v>3716057</v>
      </c>
      <c r="G21" s="47" t="s">
        <v>42</v>
      </c>
      <c r="H21" s="47" t="s">
        <v>42</v>
      </c>
      <c r="I21" s="47" t="s">
        <v>42</v>
      </c>
      <c r="J21" s="49">
        <v>3657563.19</v>
      </c>
      <c r="K21" s="47" t="s">
        <v>42</v>
      </c>
      <c r="L21" s="45">
        <f t="shared" si="0"/>
        <v>3716057</v>
      </c>
      <c r="M21" s="44">
        <f t="shared" si="1"/>
        <v>3657563.19</v>
      </c>
      <c r="N21" s="46">
        <f t="shared" si="2"/>
        <v>98.425917309664513</v>
      </c>
    </row>
    <row r="22" spans="1:14" x14ac:dyDescent="0.25">
      <c r="A22" s="47">
        <v>17</v>
      </c>
      <c r="B22" s="48" t="s">
        <v>15</v>
      </c>
      <c r="C22" s="47" t="s">
        <v>42</v>
      </c>
      <c r="D22" s="69" t="s">
        <v>42</v>
      </c>
      <c r="E22" s="47" t="s">
        <v>42</v>
      </c>
      <c r="F22" s="49">
        <v>1564474.44</v>
      </c>
      <c r="G22" s="47" t="s">
        <v>42</v>
      </c>
      <c r="H22" s="47" t="s">
        <v>42</v>
      </c>
      <c r="I22" s="47" t="s">
        <v>42</v>
      </c>
      <c r="J22" s="49">
        <v>1271610.8600000001</v>
      </c>
      <c r="K22" s="47" t="s">
        <v>42</v>
      </c>
      <c r="L22" s="45">
        <f t="shared" si="0"/>
        <v>1564474.44</v>
      </c>
      <c r="M22" s="44">
        <f t="shared" si="1"/>
        <v>1271610.8600000001</v>
      </c>
      <c r="N22" s="46">
        <f t="shared" si="2"/>
        <v>81.28038576328548</v>
      </c>
    </row>
    <row r="23" spans="1:14" x14ac:dyDescent="0.25">
      <c r="A23" s="47">
        <v>18</v>
      </c>
      <c r="B23" s="48" t="s">
        <v>16</v>
      </c>
      <c r="C23" s="47" t="s">
        <v>42</v>
      </c>
      <c r="D23" s="69" t="s">
        <v>42</v>
      </c>
      <c r="E23" s="47" t="s">
        <v>42</v>
      </c>
      <c r="F23" s="49">
        <v>3448535</v>
      </c>
      <c r="G23" s="47" t="s">
        <v>42</v>
      </c>
      <c r="H23" s="47" t="s">
        <v>42</v>
      </c>
      <c r="I23" s="47" t="s">
        <v>42</v>
      </c>
      <c r="J23" s="49">
        <v>2714652</v>
      </c>
      <c r="K23" s="47" t="s">
        <v>42</v>
      </c>
      <c r="L23" s="45">
        <f t="shared" si="0"/>
        <v>3448535</v>
      </c>
      <c r="M23" s="44">
        <f t="shared" si="1"/>
        <v>2714652</v>
      </c>
      <c r="N23" s="46">
        <f t="shared" si="2"/>
        <v>78.718992267731082</v>
      </c>
    </row>
    <row r="24" spans="1:14" x14ac:dyDescent="0.25">
      <c r="A24" s="47">
        <v>19</v>
      </c>
      <c r="B24" s="48" t="s">
        <v>17</v>
      </c>
      <c r="C24" s="47" t="s">
        <v>42</v>
      </c>
      <c r="D24" s="69" t="s">
        <v>42</v>
      </c>
      <c r="E24" s="47" t="s">
        <v>42</v>
      </c>
      <c r="F24" s="49">
        <v>1737900</v>
      </c>
      <c r="G24" s="47" t="s">
        <v>42</v>
      </c>
      <c r="H24" s="47" t="s">
        <v>42</v>
      </c>
      <c r="I24" s="47" t="s">
        <v>42</v>
      </c>
      <c r="J24" s="49">
        <v>908233.88</v>
      </c>
      <c r="K24" s="47" t="s">
        <v>42</v>
      </c>
      <c r="L24" s="45">
        <f t="shared" si="0"/>
        <v>1737900</v>
      </c>
      <c r="M24" s="44">
        <f t="shared" si="1"/>
        <v>908233.88</v>
      </c>
      <c r="N24" s="46">
        <f t="shared" si="2"/>
        <v>52.260422348811787</v>
      </c>
    </row>
    <row r="25" spans="1:14" x14ac:dyDescent="0.25">
      <c r="A25" s="42">
        <v>20</v>
      </c>
      <c r="B25" s="54" t="s">
        <v>18</v>
      </c>
      <c r="C25" s="42" t="s">
        <v>42</v>
      </c>
      <c r="D25" s="71" t="s">
        <v>42</v>
      </c>
      <c r="E25" s="42" t="s">
        <v>42</v>
      </c>
      <c r="F25" s="55">
        <v>1813400</v>
      </c>
      <c r="G25" s="42" t="s">
        <v>42</v>
      </c>
      <c r="H25" s="42" t="s">
        <v>42</v>
      </c>
      <c r="I25" s="42" t="s">
        <v>42</v>
      </c>
      <c r="J25" s="55">
        <v>1077181.1299999999</v>
      </c>
      <c r="K25" s="42" t="s">
        <v>42</v>
      </c>
      <c r="L25" s="45">
        <f t="shared" si="0"/>
        <v>1813400</v>
      </c>
      <c r="M25" s="44">
        <f t="shared" si="1"/>
        <v>1077181.1299999999</v>
      </c>
      <c r="N25" s="46">
        <f t="shared" si="2"/>
        <v>59.401187272526734</v>
      </c>
    </row>
    <row r="26" spans="1:14" x14ac:dyDescent="0.25">
      <c r="A26" s="56">
        <v>21</v>
      </c>
      <c r="B26" s="57" t="s">
        <v>44</v>
      </c>
      <c r="C26" s="42" t="s">
        <v>42</v>
      </c>
      <c r="D26" s="71" t="s">
        <v>42</v>
      </c>
      <c r="E26" s="42">
        <v>2</v>
      </c>
      <c r="F26" s="55">
        <v>219200</v>
      </c>
      <c r="G26" s="42" t="s">
        <v>42</v>
      </c>
      <c r="H26" s="42" t="s">
        <v>42</v>
      </c>
      <c r="I26" s="42" t="s">
        <v>42</v>
      </c>
      <c r="J26" s="55">
        <v>169930</v>
      </c>
      <c r="K26" s="42" t="s">
        <v>42</v>
      </c>
      <c r="L26" s="45">
        <f t="shared" si="0"/>
        <v>219200</v>
      </c>
      <c r="M26" s="44">
        <f t="shared" si="1"/>
        <v>169930</v>
      </c>
      <c r="N26" s="46">
        <f t="shared" si="2"/>
        <v>77.522810218978108</v>
      </c>
    </row>
    <row r="27" spans="1:14" s="34" customFormat="1" x14ac:dyDescent="0.25">
      <c r="A27" s="103" t="s">
        <v>26</v>
      </c>
      <c r="B27" s="104"/>
      <c r="C27" s="58">
        <f>SUM(C6,C7,C13,C14,C16,C19)</f>
        <v>12</v>
      </c>
      <c r="D27" s="59">
        <f>SUM(D6:D25)</f>
        <v>75687600</v>
      </c>
      <c r="E27" s="58">
        <f>SUM(E6,E6:E16,E26)</f>
        <v>211</v>
      </c>
      <c r="F27" s="60">
        <f>SUM(F6:F26)</f>
        <v>445858839.63999999</v>
      </c>
      <c r="G27" s="58">
        <f>SUM(G7,G13,G16)</f>
        <v>4</v>
      </c>
      <c r="H27" s="61">
        <f>SUM(H6:H25)</f>
        <v>52928700</v>
      </c>
      <c r="I27" s="62">
        <f>SUM(I6:I25)</f>
        <v>2722060</v>
      </c>
      <c r="J27" s="62">
        <f>SUM(J6:J26)</f>
        <v>98910356.669999972</v>
      </c>
      <c r="K27" s="63">
        <f>SUM(K7,K13,K16)</f>
        <v>131080</v>
      </c>
      <c r="L27" s="59">
        <f>SUM(L6:L26)</f>
        <v>574475139.6400001</v>
      </c>
      <c r="M27" s="59">
        <f>SUM(M6:M26)</f>
        <v>101763496.66999997</v>
      </c>
      <c r="N27" s="64">
        <f>M27*100/L27</f>
        <v>17.714168925355231</v>
      </c>
    </row>
    <row r="28" spans="1:14" ht="20.25" x14ac:dyDescent="0.3">
      <c r="B28" s="66"/>
      <c r="C28" s="66"/>
      <c r="D28" s="67"/>
      <c r="E28" s="68"/>
    </row>
  </sheetData>
  <mergeCells count="11">
    <mergeCell ref="A27:B27"/>
    <mergeCell ref="A1:M1"/>
    <mergeCell ref="C3:H3"/>
    <mergeCell ref="I3:K3"/>
    <mergeCell ref="C4:D4"/>
    <mergeCell ref="E4:F4"/>
    <mergeCell ref="G4:H4"/>
    <mergeCell ref="I4:I5"/>
    <mergeCell ref="J4:J5"/>
    <mergeCell ref="K4:K5"/>
    <mergeCell ref="A2:N2"/>
  </mergeCells>
  <pageMargins left="0.12" right="0.5699999999999999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75EDF-0EC5-446F-86F7-33D40E8D5B50}">
  <dimension ref="A1:W36"/>
  <sheetViews>
    <sheetView tabSelected="1" topLeftCell="A22" workbookViewId="0">
      <selection activeCell="E37" sqref="E37"/>
    </sheetView>
  </sheetViews>
  <sheetFormatPr defaultRowHeight="18.75" x14ac:dyDescent="0.3"/>
  <cols>
    <col min="1" max="1" width="5.875" style="74" customWidth="1"/>
    <col min="2" max="2" width="28.5" style="74" customWidth="1"/>
    <col min="3" max="22" width="4.625" style="74" customWidth="1"/>
    <col min="23" max="23" width="11.625" style="74" customWidth="1"/>
    <col min="24" max="16384" width="9" style="74"/>
  </cols>
  <sheetData>
    <row r="1" spans="1:23" ht="19.5" x14ac:dyDescent="0.3">
      <c r="B1" s="123" t="s">
        <v>46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</row>
    <row r="2" spans="1:23" x14ac:dyDescent="0.3">
      <c r="B2" s="124" t="s">
        <v>47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</row>
    <row r="3" spans="1:23" x14ac:dyDescent="0.3">
      <c r="B3" s="73"/>
    </row>
    <row r="4" spans="1:23" x14ac:dyDescent="0.3">
      <c r="A4" s="81"/>
      <c r="B4" s="75"/>
      <c r="C4" s="117" t="s">
        <v>49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9"/>
      <c r="W4" s="130"/>
    </row>
    <row r="5" spans="1:23" x14ac:dyDescent="0.3">
      <c r="A5" s="82" t="s">
        <v>55</v>
      </c>
      <c r="B5" s="76" t="s">
        <v>48</v>
      </c>
      <c r="C5" s="122" t="s">
        <v>4</v>
      </c>
      <c r="D5" s="122"/>
      <c r="E5" s="122"/>
      <c r="F5" s="122"/>
      <c r="G5" s="122"/>
      <c r="H5" s="122" t="s">
        <v>3</v>
      </c>
      <c r="I5" s="122"/>
      <c r="J5" s="122"/>
      <c r="K5" s="122"/>
      <c r="L5" s="122"/>
      <c r="M5" s="122" t="s">
        <v>53</v>
      </c>
      <c r="N5" s="122"/>
      <c r="O5" s="122"/>
      <c r="P5" s="122"/>
      <c r="Q5" s="122"/>
      <c r="R5" s="122" t="s">
        <v>54</v>
      </c>
      <c r="S5" s="122"/>
      <c r="T5" s="122"/>
      <c r="U5" s="122"/>
      <c r="V5" s="122"/>
      <c r="W5" s="88" t="s">
        <v>57</v>
      </c>
    </row>
    <row r="6" spans="1:23" x14ac:dyDescent="0.3">
      <c r="A6" s="83"/>
      <c r="B6" s="77"/>
      <c r="C6" s="120" t="s">
        <v>50</v>
      </c>
      <c r="D6" s="122" t="s">
        <v>51</v>
      </c>
      <c r="E6" s="122"/>
      <c r="F6" s="122"/>
      <c r="G6" s="122"/>
      <c r="H6" s="125" t="s">
        <v>50</v>
      </c>
      <c r="I6" s="122" t="s">
        <v>51</v>
      </c>
      <c r="J6" s="122"/>
      <c r="K6" s="122"/>
      <c r="L6" s="122"/>
      <c r="M6" s="120" t="s">
        <v>50</v>
      </c>
      <c r="N6" s="122" t="s">
        <v>51</v>
      </c>
      <c r="O6" s="122"/>
      <c r="P6" s="122"/>
      <c r="Q6" s="122"/>
      <c r="R6" s="120" t="s">
        <v>50</v>
      </c>
      <c r="S6" s="122" t="s">
        <v>51</v>
      </c>
      <c r="T6" s="122"/>
      <c r="U6" s="122"/>
      <c r="V6" s="122"/>
      <c r="W6" s="130"/>
    </row>
    <row r="7" spans="1:23" x14ac:dyDescent="0.3">
      <c r="A7" s="80"/>
      <c r="B7" s="78"/>
      <c r="C7" s="121"/>
      <c r="D7" s="79" t="s">
        <v>32</v>
      </c>
      <c r="E7" s="79" t="s">
        <v>31</v>
      </c>
      <c r="F7" s="79" t="s">
        <v>52</v>
      </c>
      <c r="G7" s="79" t="s">
        <v>34</v>
      </c>
      <c r="H7" s="126"/>
      <c r="I7" s="79" t="s">
        <v>32</v>
      </c>
      <c r="J7" s="79" t="s">
        <v>31</v>
      </c>
      <c r="K7" s="79" t="s">
        <v>52</v>
      </c>
      <c r="L7" s="79" t="s">
        <v>34</v>
      </c>
      <c r="M7" s="121"/>
      <c r="N7" s="79" t="s">
        <v>32</v>
      </c>
      <c r="O7" s="79" t="s">
        <v>31</v>
      </c>
      <c r="P7" s="79" t="s">
        <v>52</v>
      </c>
      <c r="Q7" s="79" t="s">
        <v>34</v>
      </c>
      <c r="R7" s="121"/>
      <c r="S7" s="79" t="s">
        <v>32</v>
      </c>
      <c r="T7" s="79" t="s">
        <v>31</v>
      </c>
      <c r="U7" s="79" t="s">
        <v>52</v>
      </c>
      <c r="V7" s="79" t="s">
        <v>34</v>
      </c>
      <c r="W7" s="130"/>
    </row>
    <row r="8" spans="1:23" x14ac:dyDescent="0.3">
      <c r="A8" s="84">
        <v>1</v>
      </c>
      <c r="B8" s="81" t="s">
        <v>20</v>
      </c>
      <c r="C8" s="86">
        <v>2</v>
      </c>
      <c r="D8" s="86" t="s">
        <v>42</v>
      </c>
      <c r="E8" s="86">
        <v>1</v>
      </c>
      <c r="F8" s="85" t="s">
        <v>42</v>
      </c>
      <c r="G8" s="86">
        <v>1</v>
      </c>
      <c r="H8" s="86">
        <v>4</v>
      </c>
      <c r="I8" s="85" t="s">
        <v>42</v>
      </c>
      <c r="J8" s="86">
        <v>4</v>
      </c>
      <c r="K8" s="85" t="s">
        <v>42</v>
      </c>
      <c r="L8" s="85" t="s">
        <v>42</v>
      </c>
      <c r="M8" s="85" t="s">
        <v>42</v>
      </c>
      <c r="N8" s="85" t="s">
        <v>42</v>
      </c>
      <c r="O8" s="85" t="s">
        <v>42</v>
      </c>
      <c r="P8" s="85" t="s">
        <v>42</v>
      </c>
      <c r="Q8" s="85" t="s">
        <v>42</v>
      </c>
      <c r="R8" s="127">
        <f>SUM(C8,H8)</f>
        <v>6</v>
      </c>
      <c r="S8" s="86"/>
      <c r="T8" s="86">
        <f>SUM(J8)</f>
        <v>4</v>
      </c>
      <c r="U8" s="86" t="s">
        <v>42</v>
      </c>
      <c r="V8" s="86">
        <f>SUM(G8,L8,Q8)</f>
        <v>1</v>
      </c>
      <c r="W8" s="130"/>
    </row>
    <row r="9" spans="1:23" x14ac:dyDescent="0.3">
      <c r="A9" s="85">
        <v>2</v>
      </c>
      <c r="B9" s="128" t="s">
        <v>8</v>
      </c>
      <c r="C9" s="85">
        <v>3</v>
      </c>
      <c r="D9" s="85" t="s">
        <v>42</v>
      </c>
      <c r="E9" s="85">
        <v>3</v>
      </c>
      <c r="F9" s="85" t="s">
        <v>42</v>
      </c>
      <c r="G9" s="85" t="s">
        <v>42</v>
      </c>
      <c r="H9" s="85">
        <v>54</v>
      </c>
      <c r="I9" s="85" t="s">
        <v>42</v>
      </c>
      <c r="J9" s="85">
        <v>47</v>
      </c>
      <c r="K9" s="85" t="s">
        <v>42</v>
      </c>
      <c r="L9" s="85">
        <v>7</v>
      </c>
      <c r="M9" s="85">
        <v>1</v>
      </c>
      <c r="N9" s="85" t="s">
        <v>42</v>
      </c>
      <c r="O9" s="85">
        <v>1</v>
      </c>
      <c r="P9" s="85"/>
      <c r="Q9" s="85" t="s">
        <v>42</v>
      </c>
      <c r="R9" s="127">
        <f>SUM(C9,H9,M9)</f>
        <v>58</v>
      </c>
      <c r="S9" s="85"/>
      <c r="T9" s="127">
        <f>SUM(J9)</f>
        <v>47</v>
      </c>
      <c r="U9" s="85" t="s">
        <v>42</v>
      </c>
      <c r="V9" s="127">
        <f t="shared" ref="V9:V35" si="0">SUM(G9,L9,Q9)</f>
        <v>7</v>
      </c>
      <c r="W9" s="130"/>
    </row>
    <row r="10" spans="1:23" x14ac:dyDescent="0.3">
      <c r="A10" s="85">
        <v>3</v>
      </c>
      <c r="B10" s="128" t="s">
        <v>41</v>
      </c>
      <c r="C10" s="85" t="s">
        <v>42</v>
      </c>
      <c r="D10" s="85" t="s">
        <v>42</v>
      </c>
      <c r="E10" s="85"/>
      <c r="F10" s="85" t="s">
        <v>42</v>
      </c>
      <c r="G10" s="85" t="s">
        <v>42</v>
      </c>
      <c r="H10" s="85">
        <v>3</v>
      </c>
      <c r="I10" s="85" t="s">
        <v>42</v>
      </c>
      <c r="J10" s="85">
        <v>3</v>
      </c>
      <c r="K10" s="85" t="s">
        <v>42</v>
      </c>
      <c r="L10" s="85"/>
      <c r="M10" s="85" t="s">
        <v>42</v>
      </c>
      <c r="N10" s="85" t="s">
        <v>42</v>
      </c>
      <c r="O10" s="85" t="s">
        <v>42</v>
      </c>
      <c r="P10" s="85" t="s">
        <v>42</v>
      </c>
      <c r="Q10" s="85" t="s">
        <v>42</v>
      </c>
      <c r="R10" s="87">
        <f>SUM(C10,H10,M10)</f>
        <v>3</v>
      </c>
      <c r="S10" s="85"/>
      <c r="T10" s="127">
        <f t="shared" ref="T10:T35" si="1">SUM(J10)</f>
        <v>3</v>
      </c>
      <c r="U10" s="85" t="s">
        <v>42</v>
      </c>
      <c r="V10" s="127">
        <f t="shared" si="0"/>
        <v>0</v>
      </c>
      <c r="W10" s="130"/>
    </row>
    <row r="11" spans="1:23" x14ac:dyDescent="0.3">
      <c r="A11" s="85">
        <v>4</v>
      </c>
      <c r="B11" s="128" t="s">
        <v>21</v>
      </c>
      <c r="C11" s="85" t="s">
        <v>42</v>
      </c>
      <c r="D11" s="85" t="s">
        <v>42</v>
      </c>
      <c r="E11" s="85" t="s">
        <v>42</v>
      </c>
      <c r="F11" s="85" t="s">
        <v>42</v>
      </c>
      <c r="G11" s="85" t="s">
        <v>42</v>
      </c>
      <c r="H11" s="85">
        <v>34</v>
      </c>
      <c r="I11" s="85" t="s">
        <v>42</v>
      </c>
      <c r="J11" s="85">
        <v>31</v>
      </c>
      <c r="K11" s="85" t="s">
        <v>42</v>
      </c>
      <c r="L11" s="85">
        <v>3</v>
      </c>
      <c r="M11" s="85" t="s">
        <v>42</v>
      </c>
      <c r="N11" s="85" t="s">
        <v>42</v>
      </c>
      <c r="O11" s="85" t="s">
        <v>42</v>
      </c>
      <c r="P11" s="85" t="s">
        <v>42</v>
      </c>
      <c r="Q11" s="85" t="s">
        <v>42</v>
      </c>
      <c r="R11" s="85">
        <f>SUM(C9,H9,M9)</f>
        <v>58</v>
      </c>
      <c r="S11" s="85"/>
      <c r="T11" s="127">
        <f t="shared" si="1"/>
        <v>31</v>
      </c>
      <c r="U11" s="85" t="s">
        <v>42</v>
      </c>
      <c r="V11" s="127">
        <f t="shared" si="0"/>
        <v>3</v>
      </c>
      <c r="W11" s="130"/>
    </row>
    <row r="12" spans="1:23" x14ac:dyDescent="0.3">
      <c r="A12" s="85">
        <v>5</v>
      </c>
      <c r="B12" s="128" t="s">
        <v>22</v>
      </c>
      <c r="C12" s="85" t="s">
        <v>42</v>
      </c>
      <c r="D12" s="85" t="s">
        <v>42</v>
      </c>
      <c r="E12" s="85" t="s">
        <v>42</v>
      </c>
      <c r="F12" s="85" t="s">
        <v>42</v>
      </c>
      <c r="G12" s="85" t="s">
        <v>42</v>
      </c>
      <c r="H12" s="85">
        <v>23</v>
      </c>
      <c r="I12" s="85" t="s">
        <v>42</v>
      </c>
      <c r="J12" s="85">
        <v>23</v>
      </c>
      <c r="K12" s="85" t="s">
        <v>42</v>
      </c>
      <c r="L12" s="85" t="s">
        <v>42</v>
      </c>
      <c r="M12" s="85" t="s">
        <v>42</v>
      </c>
      <c r="N12" s="85" t="s">
        <v>42</v>
      </c>
      <c r="O12" s="85" t="s">
        <v>42</v>
      </c>
      <c r="P12" s="85" t="s">
        <v>42</v>
      </c>
      <c r="Q12" s="85" t="s">
        <v>42</v>
      </c>
      <c r="R12" s="85">
        <f t="shared" ref="R12:R26" si="2">SUM(C10,H10,M10)</f>
        <v>3</v>
      </c>
      <c r="S12" s="85"/>
      <c r="T12" s="127">
        <f t="shared" si="1"/>
        <v>23</v>
      </c>
      <c r="U12" s="85" t="s">
        <v>42</v>
      </c>
      <c r="V12" s="127">
        <f t="shared" si="0"/>
        <v>0</v>
      </c>
      <c r="W12" s="130"/>
    </row>
    <row r="13" spans="1:23" x14ac:dyDescent="0.3">
      <c r="A13" s="85">
        <v>6</v>
      </c>
      <c r="B13" s="128" t="s">
        <v>23</v>
      </c>
      <c r="C13" s="85" t="s">
        <v>42</v>
      </c>
      <c r="D13" s="85" t="s">
        <v>42</v>
      </c>
      <c r="E13" s="85" t="s">
        <v>42</v>
      </c>
      <c r="F13" s="85" t="s">
        <v>42</v>
      </c>
      <c r="G13" s="85" t="s">
        <v>42</v>
      </c>
      <c r="H13" s="85">
        <v>19</v>
      </c>
      <c r="I13" s="85" t="s">
        <v>42</v>
      </c>
      <c r="J13" s="85">
        <v>19</v>
      </c>
      <c r="K13" s="85" t="s">
        <v>42</v>
      </c>
      <c r="L13" s="85" t="s">
        <v>42</v>
      </c>
      <c r="M13" s="85" t="s">
        <v>42</v>
      </c>
      <c r="N13" s="85" t="s">
        <v>42</v>
      </c>
      <c r="O13" s="85" t="s">
        <v>42</v>
      </c>
      <c r="P13" s="85" t="s">
        <v>42</v>
      </c>
      <c r="Q13" s="85" t="s">
        <v>42</v>
      </c>
      <c r="R13" s="85">
        <f t="shared" si="2"/>
        <v>34</v>
      </c>
      <c r="S13" s="85"/>
      <c r="T13" s="127">
        <f t="shared" si="1"/>
        <v>19</v>
      </c>
      <c r="U13" s="85" t="s">
        <v>42</v>
      </c>
      <c r="V13" s="127">
        <f t="shared" si="0"/>
        <v>0</v>
      </c>
      <c r="W13" s="130"/>
    </row>
    <row r="14" spans="1:23" x14ac:dyDescent="0.3">
      <c r="A14" s="85">
        <v>7</v>
      </c>
      <c r="B14" s="128" t="s">
        <v>24</v>
      </c>
      <c r="C14" s="85" t="s">
        <v>42</v>
      </c>
      <c r="D14" s="85" t="s">
        <v>42</v>
      </c>
      <c r="E14" s="85" t="s">
        <v>42</v>
      </c>
      <c r="F14" s="85" t="s">
        <v>42</v>
      </c>
      <c r="G14" s="85" t="s">
        <v>42</v>
      </c>
      <c r="H14" s="85">
        <v>22</v>
      </c>
      <c r="I14" s="85" t="s">
        <v>42</v>
      </c>
      <c r="J14" s="85">
        <v>19</v>
      </c>
      <c r="K14" s="85" t="s">
        <v>42</v>
      </c>
      <c r="L14" s="85">
        <v>3</v>
      </c>
      <c r="M14" s="85" t="s">
        <v>42</v>
      </c>
      <c r="N14" s="85" t="s">
        <v>42</v>
      </c>
      <c r="O14" s="85" t="s">
        <v>42</v>
      </c>
      <c r="P14" s="85" t="s">
        <v>42</v>
      </c>
      <c r="Q14" s="85" t="s">
        <v>42</v>
      </c>
      <c r="R14" s="85">
        <f t="shared" si="2"/>
        <v>23</v>
      </c>
      <c r="S14" s="85"/>
      <c r="T14" s="127">
        <f t="shared" si="1"/>
        <v>19</v>
      </c>
      <c r="U14" s="85" t="s">
        <v>42</v>
      </c>
      <c r="V14" s="127">
        <f t="shared" si="0"/>
        <v>3</v>
      </c>
      <c r="W14" s="130"/>
    </row>
    <row r="15" spans="1:23" x14ac:dyDescent="0.3">
      <c r="A15" s="85">
        <v>8</v>
      </c>
      <c r="B15" s="128" t="s">
        <v>14</v>
      </c>
      <c r="C15" s="85">
        <v>3</v>
      </c>
      <c r="D15" s="85"/>
      <c r="E15" s="85">
        <v>2</v>
      </c>
      <c r="F15" s="85" t="s">
        <v>42</v>
      </c>
      <c r="G15" s="85">
        <v>1</v>
      </c>
      <c r="H15" s="85">
        <v>24</v>
      </c>
      <c r="I15" s="85" t="s">
        <v>42</v>
      </c>
      <c r="J15" s="85">
        <v>23</v>
      </c>
      <c r="K15" s="85" t="s">
        <v>42</v>
      </c>
      <c r="L15" s="85">
        <v>1</v>
      </c>
      <c r="M15" s="85" t="s">
        <v>42</v>
      </c>
      <c r="N15" s="85" t="s">
        <v>42</v>
      </c>
      <c r="O15" s="85" t="s">
        <v>42</v>
      </c>
      <c r="P15" s="85" t="s">
        <v>42</v>
      </c>
      <c r="Q15" s="85" t="s">
        <v>42</v>
      </c>
      <c r="R15" s="85">
        <f t="shared" si="2"/>
        <v>19</v>
      </c>
      <c r="S15" s="85"/>
      <c r="T15" s="127">
        <f t="shared" si="1"/>
        <v>23</v>
      </c>
      <c r="U15" s="85" t="s">
        <v>42</v>
      </c>
      <c r="V15" s="127">
        <f t="shared" si="0"/>
        <v>2</v>
      </c>
      <c r="W15" s="130"/>
    </row>
    <row r="16" spans="1:23" x14ac:dyDescent="0.3">
      <c r="A16" s="85">
        <v>9</v>
      </c>
      <c r="B16" s="128" t="s">
        <v>9</v>
      </c>
      <c r="C16" s="85">
        <v>2</v>
      </c>
      <c r="D16" s="85"/>
      <c r="E16" s="85">
        <v>1</v>
      </c>
      <c r="F16" s="85" t="s">
        <v>42</v>
      </c>
      <c r="G16" s="85">
        <v>1</v>
      </c>
      <c r="H16" s="85">
        <v>6</v>
      </c>
      <c r="I16" s="85" t="s">
        <v>42</v>
      </c>
      <c r="J16" s="85">
        <v>6</v>
      </c>
      <c r="K16" s="85" t="s">
        <v>42</v>
      </c>
      <c r="L16" s="85"/>
      <c r="M16" s="85" t="s">
        <v>42</v>
      </c>
      <c r="N16" s="85" t="s">
        <v>42</v>
      </c>
      <c r="O16" s="85" t="s">
        <v>42</v>
      </c>
      <c r="P16" s="85" t="s">
        <v>42</v>
      </c>
      <c r="Q16" s="85" t="s">
        <v>42</v>
      </c>
      <c r="R16" s="85">
        <f t="shared" si="2"/>
        <v>22</v>
      </c>
      <c r="S16" s="85"/>
      <c r="T16" s="127">
        <f t="shared" si="1"/>
        <v>6</v>
      </c>
      <c r="U16" s="85" t="s">
        <v>42</v>
      </c>
      <c r="V16" s="127">
        <f t="shared" si="0"/>
        <v>1</v>
      </c>
      <c r="W16" s="130"/>
    </row>
    <row r="17" spans="1:23" x14ac:dyDescent="0.3">
      <c r="A17" s="85">
        <v>10</v>
      </c>
      <c r="B17" s="128" t="s">
        <v>33</v>
      </c>
      <c r="C17" s="85" t="s">
        <v>42</v>
      </c>
      <c r="D17" s="85" t="s">
        <v>42</v>
      </c>
      <c r="E17" s="85" t="s">
        <v>42</v>
      </c>
      <c r="F17" s="85" t="s">
        <v>42</v>
      </c>
      <c r="G17" s="85" t="s">
        <v>42</v>
      </c>
      <c r="H17" s="85">
        <v>3</v>
      </c>
      <c r="I17" s="85" t="s">
        <v>42</v>
      </c>
      <c r="J17" s="85">
        <v>3</v>
      </c>
      <c r="K17" s="85" t="s">
        <v>42</v>
      </c>
      <c r="L17" s="85"/>
      <c r="M17" s="85" t="s">
        <v>42</v>
      </c>
      <c r="N17" s="85" t="s">
        <v>42</v>
      </c>
      <c r="O17" s="85" t="s">
        <v>42</v>
      </c>
      <c r="P17" s="85" t="s">
        <v>42</v>
      </c>
      <c r="Q17" s="85" t="s">
        <v>42</v>
      </c>
      <c r="R17" s="85">
        <f t="shared" si="2"/>
        <v>27</v>
      </c>
      <c r="S17" s="85"/>
      <c r="T17" s="127">
        <f t="shared" si="1"/>
        <v>3</v>
      </c>
      <c r="U17" s="85" t="s">
        <v>42</v>
      </c>
      <c r="V17" s="127">
        <f t="shared" si="0"/>
        <v>0</v>
      </c>
      <c r="W17" s="130"/>
    </row>
    <row r="18" spans="1:23" x14ac:dyDescent="0.3">
      <c r="A18" s="85">
        <v>11</v>
      </c>
      <c r="B18" s="128" t="s">
        <v>10</v>
      </c>
      <c r="C18" s="85">
        <v>1</v>
      </c>
      <c r="D18" s="85"/>
      <c r="E18" s="85">
        <v>1</v>
      </c>
      <c r="F18" s="85" t="s">
        <v>42</v>
      </c>
      <c r="G18" s="85" t="s">
        <v>42</v>
      </c>
      <c r="H18" s="85">
        <v>13</v>
      </c>
      <c r="I18" s="85" t="s">
        <v>42</v>
      </c>
      <c r="J18" s="85">
        <v>4</v>
      </c>
      <c r="K18" s="85" t="s">
        <v>42</v>
      </c>
      <c r="L18" s="85">
        <v>9</v>
      </c>
      <c r="M18" s="85">
        <v>1</v>
      </c>
      <c r="N18" s="85"/>
      <c r="O18" s="85">
        <v>1</v>
      </c>
      <c r="P18" s="85"/>
      <c r="Q18" s="85" t="s">
        <v>42</v>
      </c>
      <c r="R18" s="85">
        <f t="shared" si="2"/>
        <v>8</v>
      </c>
      <c r="S18" s="85"/>
      <c r="T18" s="127">
        <f t="shared" si="1"/>
        <v>4</v>
      </c>
      <c r="U18" s="85" t="s">
        <v>42</v>
      </c>
      <c r="V18" s="127">
        <f t="shared" si="0"/>
        <v>9</v>
      </c>
      <c r="W18" s="130"/>
    </row>
    <row r="19" spans="1:23" x14ac:dyDescent="0.3">
      <c r="A19" s="85">
        <v>12</v>
      </c>
      <c r="B19" s="128" t="s">
        <v>11</v>
      </c>
      <c r="C19" s="85" t="s">
        <v>42</v>
      </c>
      <c r="D19" s="85" t="s">
        <v>42</v>
      </c>
      <c r="E19" s="85" t="s">
        <v>42</v>
      </c>
      <c r="F19" s="85" t="s">
        <v>42</v>
      </c>
      <c r="G19" s="85" t="s">
        <v>42</v>
      </c>
      <c r="H19" s="85">
        <v>2</v>
      </c>
      <c r="I19" s="85" t="s">
        <v>42</v>
      </c>
      <c r="J19" s="85">
        <v>2</v>
      </c>
      <c r="K19" s="85" t="s">
        <v>42</v>
      </c>
      <c r="L19" s="85" t="s">
        <v>42</v>
      </c>
      <c r="M19" s="85" t="s">
        <v>42</v>
      </c>
      <c r="N19" s="85" t="s">
        <v>42</v>
      </c>
      <c r="O19" s="85" t="s">
        <v>42</v>
      </c>
      <c r="P19" s="85" t="s">
        <v>42</v>
      </c>
      <c r="Q19" s="85" t="s">
        <v>42</v>
      </c>
      <c r="R19" s="85">
        <f t="shared" si="2"/>
        <v>3</v>
      </c>
      <c r="S19" s="85"/>
      <c r="T19" s="127">
        <f t="shared" si="1"/>
        <v>2</v>
      </c>
      <c r="U19" s="85" t="s">
        <v>42</v>
      </c>
      <c r="V19" s="127">
        <f t="shared" si="0"/>
        <v>0</v>
      </c>
      <c r="W19" s="130"/>
    </row>
    <row r="20" spans="1:23" x14ac:dyDescent="0.3">
      <c r="A20" s="85">
        <v>13</v>
      </c>
      <c r="B20" s="128" t="s">
        <v>19</v>
      </c>
      <c r="C20" s="85" t="s">
        <v>42</v>
      </c>
      <c r="D20" s="85" t="s">
        <v>42</v>
      </c>
      <c r="E20" s="85" t="s">
        <v>42</v>
      </c>
      <c r="F20" s="85" t="s">
        <v>42</v>
      </c>
      <c r="G20" s="85" t="s">
        <v>42</v>
      </c>
      <c r="H20" s="85">
        <v>9</v>
      </c>
      <c r="I20" s="85" t="s">
        <v>42</v>
      </c>
      <c r="J20" s="85">
        <v>3</v>
      </c>
      <c r="K20" s="85" t="s">
        <v>42</v>
      </c>
      <c r="L20" s="85">
        <v>6</v>
      </c>
      <c r="M20" s="85" t="s">
        <v>42</v>
      </c>
      <c r="N20" s="85" t="s">
        <v>42</v>
      </c>
      <c r="O20" s="85" t="s">
        <v>42</v>
      </c>
      <c r="P20" s="85" t="s">
        <v>42</v>
      </c>
      <c r="Q20" s="85" t="s">
        <v>42</v>
      </c>
      <c r="R20" s="85">
        <f t="shared" si="2"/>
        <v>15</v>
      </c>
      <c r="S20" s="85"/>
      <c r="T20" s="127">
        <f t="shared" si="1"/>
        <v>3</v>
      </c>
      <c r="U20" s="85" t="s">
        <v>42</v>
      </c>
      <c r="V20" s="127">
        <f t="shared" si="0"/>
        <v>6</v>
      </c>
      <c r="W20" s="130"/>
    </row>
    <row r="21" spans="1:23" ht="93.75" customHeight="1" x14ac:dyDescent="0.3">
      <c r="A21" s="132">
        <v>14</v>
      </c>
      <c r="B21" s="133" t="s">
        <v>12</v>
      </c>
      <c r="C21" s="132">
        <v>1</v>
      </c>
      <c r="D21" s="132"/>
      <c r="E21" s="132">
        <v>1</v>
      </c>
      <c r="F21" s="132" t="s">
        <v>42</v>
      </c>
      <c r="G21" s="132" t="s">
        <v>42</v>
      </c>
      <c r="H21" s="132">
        <v>13</v>
      </c>
      <c r="I21" s="134">
        <v>4</v>
      </c>
      <c r="J21" s="132">
        <v>8</v>
      </c>
      <c r="K21" s="132" t="s">
        <v>42</v>
      </c>
      <c r="L21" s="132">
        <v>1</v>
      </c>
      <c r="M21" s="132" t="s">
        <v>42</v>
      </c>
      <c r="N21" s="132" t="s">
        <v>42</v>
      </c>
      <c r="O21" s="132" t="s">
        <v>42</v>
      </c>
      <c r="P21" s="132" t="s">
        <v>42</v>
      </c>
      <c r="Q21" s="132" t="s">
        <v>42</v>
      </c>
      <c r="R21" s="132">
        <f t="shared" si="2"/>
        <v>2</v>
      </c>
      <c r="S21" s="132">
        <f>SUM(I21)</f>
        <v>4</v>
      </c>
      <c r="T21" s="135">
        <f t="shared" si="1"/>
        <v>8</v>
      </c>
      <c r="U21" s="132" t="s">
        <v>42</v>
      </c>
      <c r="V21" s="135">
        <f t="shared" si="0"/>
        <v>1</v>
      </c>
      <c r="W21" s="131" t="s">
        <v>58</v>
      </c>
    </row>
    <row r="22" spans="1:23" x14ac:dyDescent="0.3">
      <c r="A22" s="85">
        <v>15</v>
      </c>
      <c r="B22" s="128" t="s">
        <v>25</v>
      </c>
      <c r="C22" s="85" t="s">
        <v>42</v>
      </c>
      <c r="D22" s="85" t="s">
        <v>42</v>
      </c>
      <c r="E22" s="85" t="s">
        <v>42</v>
      </c>
      <c r="F22" s="85" t="s">
        <v>42</v>
      </c>
      <c r="G22" s="85" t="s">
        <v>42</v>
      </c>
      <c r="H22" s="85">
        <v>2</v>
      </c>
      <c r="I22" s="85" t="s">
        <v>42</v>
      </c>
      <c r="J22" s="85">
        <v>2</v>
      </c>
      <c r="K22" s="85" t="s">
        <v>42</v>
      </c>
      <c r="L22" s="85" t="s">
        <v>42</v>
      </c>
      <c r="M22" s="85" t="s">
        <v>42</v>
      </c>
      <c r="N22" s="85" t="s">
        <v>42</v>
      </c>
      <c r="O22" s="85" t="s">
        <v>42</v>
      </c>
      <c r="P22" s="85" t="s">
        <v>42</v>
      </c>
      <c r="Q22" s="85" t="s">
        <v>42</v>
      </c>
      <c r="R22" s="85">
        <f t="shared" si="2"/>
        <v>9</v>
      </c>
      <c r="S22" s="85"/>
      <c r="T22" s="127">
        <f t="shared" si="1"/>
        <v>2</v>
      </c>
      <c r="U22" s="85" t="s">
        <v>42</v>
      </c>
      <c r="V22" s="127">
        <f t="shared" si="0"/>
        <v>0</v>
      </c>
      <c r="W22" s="130"/>
    </row>
    <row r="23" spans="1:23" x14ac:dyDescent="0.3">
      <c r="A23" s="85">
        <v>16</v>
      </c>
      <c r="B23" s="128" t="s">
        <v>13</v>
      </c>
      <c r="C23" s="85" t="s">
        <v>42</v>
      </c>
      <c r="D23" s="85" t="s">
        <v>42</v>
      </c>
      <c r="E23" s="85" t="s">
        <v>42</v>
      </c>
      <c r="F23" s="85" t="s">
        <v>42</v>
      </c>
      <c r="G23" s="85" t="s">
        <v>42</v>
      </c>
      <c r="H23" s="85">
        <v>2</v>
      </c>
      <c r="I23" s="85" t="s">
        <v>42</v>
      </c>
      <c r="J23" s="85">
        <v>2</v>
      </c>
      <c r="K23" s="85" t="s">
        <v>42</v>
      </c>
      <c r="L23" s="85" t="s">
        <v>42</v>
      </c>
      <c r="M23" s="85" t="s">
        <v>42</v>
      </c>
      <c r="N23" s="85" t="s">
        <v>42</v>
      </c>
      <c r="O23" s="85" t="s">
        <v>42</v>
      </c>
      <c r="P23" s="85" t="s">
        <v>42</v>
      </c>
      <c r="Q23" s="85" t="s">
        <v>42</v>
      </c>
      <c r="R23" s="85">
        <f t="shared" si="2"/>
        <v>14</v>
      </c>
      <c r="S23" s="85"/>
      <c r="T23" s="127">
        <f t="shared" si="1"/>
        <v>2</v>
      </c>
      <c r="U23" s="85" t="s">
        <v>42</v>
      </c>
      <c r="V23" s="127">
        <f t="shared" si="0"/>
        <v>0</v>
      </c>
      <c r="W23" s="130"/>
    </row>
    <row r="24" spans="1:23" x14ac:dyDescent="0.3">
      <c r="A24" s="85">
        <v>17</v>
      </c>
      <c r="B24" s="128" t="s">
        <v>15</v>
      </c>
      <c r="C24" s="85" t="s">
        <v>42</v>
      </c>
      <c r="D24" s="85" t="s">
        <v>42</v>
      </c>
      <c r="E24" s="85" t="s">
        <v>42</v>
      </c>
      <c r="F24" s="85" t="s">
        <v>42</v>
      </c>
      <c r="G24" s="85" t="s">
        <v>42</v>
      </c>
      <c r="H24" s="85">
        <v>8</v>
      </c>
      <c r="I24" s="85" t="s">
        <v>42</v>
      </c>
      <c r="J24" s="85">
        <v>5</v>
      </c>
      <c r="K24" s="85" t="s">
        <v>42</v>
      </c>
      <c r="L24" s="85">
        <v>3</v>
      </c>
      <c r="M24" s="85" t="s">
        <v>42</v>
      </c>
      <c r="N24" s="85" t="s">
        <v>42</v>
      </c>
      <c r="O24" s="85" t="s">
        <v>42</v>
      </c>
      <c r="P24" s="85" t="s">
        <v>42</v>
      </c>
      <c r="Q24" s="85" t="s">
        <v>42</v>
      </c>
      <c r="R24" s="85">
        <f t="shared" si="2"/>
        <v>2</v>
      </c>
      <c r="S24" s="85"/>
      <c r="T24" s="127">
        <f t="shared" si="1"/>
        <v>5</v>
      </c>
      <c r="U24" s="85" t="s">
        <v>42</v>
      </c>
      <c r="V24" s="127">
        <f t="shared" si="0"/>
        <v>3</v>
      </c>
      <c r="W24" s="130"/>
    </row>
    <row r="25" spans="1:23" x14ac:dyDescent="0.3">
      <c r="A25" s="85">
        <v>18</v>
      </c>
      <c r="B25" s="128" t="s">
        <v>16</v>
      </c>
      <c r="C25" s="85" t="s">
        <v>42</v>
      </c>
      <c r="D25" s="85" t="s">
        <v>42</v>
      </c>
      <c r="E25" s="85" t="s">
        <v>42</v>
      </c>
      <c r="F25" s="85" t="s">
        <v>42</v>
      </c>
      <c r="G25" s="85" t="s">
        <v>42</v>
      </c>
      <c r="H25" s="85">
        <v>8</v>
      </c>
      <c r="I25" s="85" t="s">
        <v>42</v>
      </c>
      <c r="J25" s="85">
        <v>7</v>
      </c>
      <c r="K25" s="85" t="s">
        <v>42</v>
      </c>
      <c r="L25" s="85">
        <v>1</v>
      </c>
      <c r="M25" s="85" t="s">
        <v>42</v>
      </c>
      <c r="N25" s="85" t="s">
        <v>42</v>
      </c>
      <c r="O25" s="85" t="s">
        <v>42</v>
      </c>
      <c r="P25" s="85" t="s">
        <v>42</v>
      </c>
      <c r="Q25" s="85" t="s">
        <v>42</v>
      </c>
      <c r="R25" s="85">
        <f t="shared" si="2"/>
        <v>2</v>
      </c>
      <c r="S25" s="85"/>
      <c r="T25" s="127">
        <f t="shared" si="1"/>
        <v>7</v>
      </c>
      <c r="U25" s="85" t="s">
        <v>42</v>
      </c>
      <c r="V25" s="127">
        <f t="shared" si="0"/>
        <v>1</v>
      </c>
      <c r="W25" s="130"/>
    </row>
    <row r="26" spans="1:23" x14ac:dyDescent="0.3">
      <c r="A26" s="85">
        <v>19</v>
      </c>
      <c r="B26" s="128" t="s">
        <v>17</v>
      </c>
      <c r="C26" s="85" t="s">
        <v>42</v>
      </c>
      <c r="D26" s="85" t="s">
        <v>42</v>
      </c>
      <c r="E26" s="85" t="s">
        <v>42</v>
      </c>
      <c r="F26" s="85" t="s">
        <v>42</v>
      </c>
      <c r="G26" s="85" t="s">
        <v>42</v>
      </c>
      <c r="H26" s="85">
        <v>2</v>
      </c>
      <c r="I26" s="85" t="s">
        <v>42</v>
      </c>
      <c r="J26" s="85">
        <v>2</v>
      </c>
      <c r="K26" s="85" t="s">
        <v>42</v>
      </c>
      <c r="L26" s="85" t="s">
        <v>42</v>
      </c>
      <c r="M26" s="85" t="s">
        <v>42</v>
      </c>
      <c r="N26" s="85" t="s">
        <v>42</v>
      </c>
      <c r="O26" s="85" t="s">
        <v>42</v>
      </c>
      <c r="P26" s="85" t="s">
        <v>42</v>
      </c>
      <c r="Q26" s="85" t="s">
        <v>42</v>
      </c>
      <c r="R26" s="85">
        <f t="shared" si="2"/>
        <v>8</v>
      </c>
      <c r="S26" s="85"/>
      <c r="T26" s="127">
        <f t="shared" si="1"/>
        <v>2</v>
      </c>
      <c r="U26" s="85" t="s">
        <v>42</v>
      </c>
      <c r="V26" s="127">
        <f t="shared" si="0"/>
        <v>0</v>
      </c>
      <c r="W26" s="130"/>
    </row>
    <row r="27" spans="1:23" ht="19.5" x14ac:dyDescent="0.3">
      <c r="B27" s="123" t="s">
        <v>46</v>
      </c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</row>
    <row r="28" spans="1:23" x14ac:dyDescent="0.3">
      <c r="B28" s="124" t="s">
        <v>47</v>
      </c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</row>
    <row r="29" spans="1:23" x14ac:dyDescent="0.3">
      <c r="B29" s="73"/>
    </row>
    <row r="30" spans="1:23" x14ac:dyDescent="0.3">
      <c r="A30" s="81"/>
      <c r="B30" s="75"/>
      <c r="C30" s="117" t="s">
        <v>49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  <c r="W30" s="130"/>
    </row>
    <row r="31" spans="1:23" x14ac:dyDescent="0.3">
      <c r="A31" s="82" t="s">
        <v>55</v>
      </c>
      <c r="B31" s="76" t="s">
        <v>48</v>
      </c>
      <c r="C31" s="122" t="s">
        <v>4</v>
      </c>
      <c r="D31" s="122"/>
      <c r="E31" s="122"/>
      <c r="F31" s="122"/>
      <c r="G31" s="122"/>
      <c r="H31" s="122" t="s">
        <v>3</v>
      </c>
      <c r="I31" s="122"/>
      <c r="J31" s="122"/>
      <c r="K31" s="122"/>
      <c r="L31" s="122"/>
      <c r="M31" s="122" t="s">
        <v>53</v>
      </c>
      <c r="N31" s="122"/>
      <c r="O31" s="122"/>
      <c r="P31" s="122"/>
      <c r="Q31" s="122"/>
      <c r="R31" s="122" t="s">
        <v>54</v>
      </c>
      <c r="S31" s="122"/>
      <c r="T31" s="122"/>
      <c r="U31" s="122"/>
      <c r="V31" s="122"/>
      <c r="W31" s="88" t="s">
        <v>57</v>
      </c>
    </row>
    <row r="32" spans="1:23" x14ac:dyDescent="0.3">
      <c r="A32" s="83"/>
      <c r="B32" s="77"/>
      <c r="C32" s="120" t="s">
        <v>50</v>
      </c>
      <c r="D32" s="122" t="s">
        <v>51</v>
      </c>
      <c r="E32" s="122"/>
      <c r="F32" s="122"/>
      <c r="G32" s="122"/>
      <c r="H32" s="125" t="s">
        <v>50</v>
      </c>
      <c r="I32" s="122" t="s">
        <v>51</v>
      </c>
      <c r="J32" s="122"/>
      <c r="K32" s="122"/>
      <c r="L32" s="122"/>
      <c r="M32" s="120" t="s">
        <v>50</v>
      </c>
      <c r="N32" s="122" t="s">
        <v>51</v>
      </c>
      <c r="O32" s="122"/>
      <c r="P32" s="122"/>
      <c r="Q32" s="122"/>
      <c r="R32" s="120" t="s">
        <v>50</v>
      </c>
      <c r="S32" s="122" t="s">
        <v>51</v>
      </c>
      <c r="T32" s="122"/>
      <c r="U32" s="122"/>
      <c r="V32" s="122"/>
      <c r="W32" s="130"/>
    </row>
    <row r="33" spans="1:23" x14ac:dyDescent="0.3">
      <c r="A33" s="80"/>
      <c r="B33" s="78"/>
      <c r="C33" s="121"/>
      <c r="D33" s="79" t="s">
        <v>32</v>
      </c>
      <c r="E33" s="79" t="s">
        <v>31</v>
      </c>
      <c r="F33" s="79" t="s">
        <v>52</v>
      </c>
      <c r="G33" s="79" t="s">
        <v>34</v>
      </c>
      <c r="H33" s="126"/>
      <c r="I33" s="79" t="s">
        <v>32</v>
      </c>
      <c r="J33" s="79" t="s">
        <v>31</v>
      </c>
      <c r="K33" s="79" t="s">
        <v>52</v>
      </c>
      <c r="L33" s="79" t="s">
        <v>34</v>
      </c>
      <c r="M33" s="121"/>
      <c r="N33" s="79" t="s">
        <v>32</v>
      </c>
      <c r="O33" s="79" t="s">
        <v>31</v>
      </c>
      <c r="P33" s="79" t="s">
        <v>52</v>
      </c>
      <c r="Q33" s="79" t="s">
        <v>34</v>
      </c>
      <c r="R33" s="121"/>
      <c r="S33" s="79" t="s">
        <v>32</v>
      </c>
      <c r="T33" s="79" t="s">
        <v>31</v>
      </c>
      <c r="U33" s="79" t="s">
        <v>52</v>
      </c>
      <c r="V33" s="79" t="s">
        <v>34</v>
      </c>
      <c r="W33" s="130"/>
    </row>
    <row r="34" spans="1:23" x14ac:dyDescent="0.3">
      <c r="A34" s="85">
        <v>20</v>
      </c>
      <c r="B34" s="128" t="s">
        <v>18</v>
      </c>
      <c r="C34" s="85" t="s">
        <v>42</v>
      </c>
      <c r="D34" s="85" t="s">
        <v>42</v>
      </c>
      <c r="E34" s="85" t="s">
        <v>42</v>
      </c>
      <c r="F34" s="85" t="s">
        <v>42</v>
      </c>
      <c r="G34" s="85" t="s">
        <v>42</v>
      </c>
      <c r="H34" s="85">
        <v>10</v>
      </c>
      <c r="I34" s="85" t="s">
        <v>42</v>
      </c>
      <c r="J34" s="85">
        <v>10</v>
      </c>
      <c r="K34" s="85" t="s">
        <v>42</v>
      </c>
      <c r="L34" s="85" t="s">
        <v>42</v>
      </c>
      <c r="M34" s="85" t="s">
        <v>42</v>
      </c>
      <c r="N34" s="85" t="s">
        <v>42</v>
      </c>
      <c r="O34" s="85" t="s">
        <v>42</v>
      </c>
      <c r="P34" s="85" t="s">
        <v>42</v>
      </c>
      <c r="Q34" s="85" t="s">
        <v>42</v>
      </c>
      <c r="R34" s="85">
        <f>SUM(C25,H25,M25)</f>
        <v>8</v>
      </c>
      <c r="S34" s="85"/>
      <c r="T34" s="127">
        <f t="shared" si="1"/>
        <v>10</v>
      </c>
      <c r="U34" s="85" t="s">
        <v>42</v>
      </c>
      <c r="V34" s="127">
        <f t="shared" si="0"/>
        <v>0</v>
      </c>
      <c r="W34" s="130"/>
    </row>
    <row r="35" spans="1:23" x14ac:dyDescent="0.3">
      <c r="A35" s="89">
        <v>21</v>
      </c>
      <c r="B35" s="129" t="s">
        <v>44</v>
      </c>
      <c r="C35" s="89" t="s">
        <v>42</v>
      </c>
      <c r="D35" s="89" t="s">
        <v>42</v>
      </c>
      <c r="E35" s="89" t="s">
        <v>42</v>
      </c>
      <c r="F35" s="89" t="s">
        <v>42</v>
      </c>
      <c r="G35" s="89" t="s">
        <v>42</v>
      </c>
      <c r="H35" s="89">
        <v>2</v>
      </c>
      <c r="I35" s="89" t="s">
        <v>42</v>
      </c>
      <c r="J35" s="89">
        <v>2</v>
      </c>
      <c r="K35" s="89" t="s">
        <v>42</v>
      </c>
      <c r="L35" s="89" t="s">
        <v>42</v>
      </c>
      <c r="M35" s="89" t="s">
        <v>42</v>
      </c>
      <c r="N35" s="89" t="s">
        <v>42</v>
      </c>
      <c r="O35" s="89" t="s">
        <v>42</v>
      </c>
      <c r="P35" s="89" t="s">
        <v>42</v>
      </c>
      <c r="Q35" s="89" t="s">
        <v>42</v>
      </c>
      <c r="R35" s="89">
        <f>SUM(C26,H26,M26)</f>
        <v>2</v>
      </c>
      <c r="S35" s="89"/>
      <c r="T35" s="86">
        <f t="shared" si="1"/>
        <v>2</v>
      </c>
      <c r="U35" s="89" t="s">
        <v>42</v>
      </c>
      <c r="V35" s="86">
        <f t="shared" si="0"/>
        <v>0</v>
      </c>
      <c r="W35" s="130"/>
    </row>
    <row r="36" spans="1:23" x14ac:dyDescent="0.3">
      <c r="A36" s="115" t="s">
        <v>56</v>
      </c>
      <c r="B36" s="116"/>
      <c r="C36" s="90">
        <f>SUM(C8:C35)</f>
        <v>12</v>
      </c>
      <c r="D36" s="90">
        <f t="shared" ref="D36:V36" si="3">SUM(D8:D35)</f>
        <v>0</v>
      </c>
      <c r="E36" s="90">
        <f t="shared" si="3"/>
        <v>9</v>
      </c>
      <c r="F36" s="90">
        <f t="shared" si="3"/>
        <v>0</v>
      </c>
      <c r="G36" s="90">
        <f t="shared" si="3"/>
        <v>3</v>
      </c>
      <c r="H36" s="90">
        <f t="shared" si="3"/>
        <v>263</v>
      </c>
      <c r="I36" s="90">
        <f t="shared" si="3"/>
        <v>4</v>
      </c>
      <c r="J36" s="90">
        <f t="shared" si="3"/>
        <v>225</v>
      </c>
      <c r="K36" s="90">
        <f t="shared" si="3"/>
        <v>0</v>
      </c>
      <c r="L36" s="90">
        <f t="shared" si="3"/>
        <v>34</v>
      </c>
      <c r="M36" s="90">
        <f t="shared" si="3"/>
        <v>2</v>
      </c>
      <c r="N36" s="90">
        <f t="shared" si="3"/>
        <v>0</v>
      </c>
      <c r="O36" s="90">
        <f t="shared" si="3"/>
        <v>2</v>
      </c>
      <c r="P36" s="90">
        <f t="shared" si="3"/>
        <v>0</v>
      </c>
      <c r="Q36" s="90">
        <f t="shared" si="3"/>
        <v>0</v>
      </c>
      <c r="R36" s="90">
        <f t="shared" si="3"/>
        <v>326</v>
      </c>
      <c r="S36" s="90">
        <f t="shared" si="3"/>
        <v>4</v>
      </c>
      <c r="T36" s="90">
        <f t="shared" si="3"/>
        <v>225</v>
      </c>
      <c r="U36" s="90">
        <f t="shared" si="3"/>
        <v>0</v>
      </c>
      <c r="V36" s="90">
        <f t="shared" si="3"/>
        <v>37</v>
      </c>
      <c r="W36" s="130"/>
    </row>
  </sheetData>
  <mergeCells count="31">
    <mergeCell ref="M32:M33"/>
    <mergeCell ref="N32:Q32"/>
    <mergeCell ref="R32:R33"/>
    <mergeCell ref="S32:V32"/>
    <mergeCell ref="B1:V1"/>
    <mergeCell ref="B2:V2"/>
    <mergeCell ref="C5:G5"/>
    <mergeCell ref="D6:G6"/>
    <mergeCell ref="H5:L5"/>
    <mergeCell ref="R5:V5"/>
    <mergeCell ref="I6:L6"/>
    <mergeCell ref="H6:H7"/>
    <mergeCell ref="C6:C7"/>
    <mergeCell ref="M6:M7"/>
    <mergeCell ref="M5:Q5"/>
    <mergeCell ref="A36:B36"/>
    <mergeCell ref="C4:V4"/>
    <mergeCell ref="R6:R7"/>
    <mergeCell ref="N6:Q6"/>
    <mergeCell ref="S6:V6"/>
    <mergeCell ref="B27:V27"/>
    <mergeCell ref="B28:V28"/>
    <mergeCell ref="C30:V30"/>
    <mergeCell ref="C31:G31"/>
    <mergeCell ref="H31:L31"/>
    <mergeCell ref="M31:Q31"/>
    <mergeCell ref="R31:V31"/>
    <mergeCell ref="C32:C33"/>
    <mergeCell ref="D32:G32"/>
    <mergeCell ref="H32:H33"/>
    <mergeCell ref="I32:L32"/>
  </mergeCells>
  <pageMargins left="0.12" right="0.56999999999999995" top="0.43" bottom="0.28000000000000003" header="0.3" footer="0.12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8D4E2-4F4B-42A0-BF19-1541A2385D6D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ไตรมาสที่ 1</vt:lpstr>
      <vt:lpstr>ไตรมาสที่ 2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2022-04-25T01:58:43Z</cp:lastPrinted>
  <dcterms:created xsi:type="dcterms:W3CDTF">2021-12-28T01:37:14Z</dcterms:created>
  <dcterms:modified xsi:type="dcterms:W3CDTF">2022-04-25T02:14:25Z</dcterms:modified>
</cp:coreProperties>
</file>