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ารรายงานผลการจัดทำข้อมูลเว็บไซต์ www.opsmoac.go.th\แผนปฏิบัติการ\"/>
    </mc:Choice>
  </mc:AlternateContent>
  <xr:revisionPtr revIDLastSave="0" documentId="8_{2F41F5CA-95E7-405F-94CF-405DC633849C}" xr6:coauthVersionLast="45" xr6:coauthVersionMax="45" xr10:uidLastSave="{00000000-0000-0000-0000-000000000000}"/>
  <bookViews>
    <workbookView xWindow="-108" yWindow="-108" windowWidth="23256" windowHeight="12576" tabRatio="735" xr2:uid="{00000000-000D-0000-FFFF-FFFF00000000}"/>
  </bookViews>
  <sheets>
    <sheet name="แผนเบิกจ่าย (31 มี.ค)" sheetId="20" r:id="rId1"/>
  </sheets>
  <definedNames>
    <definedName name="_xlnm.Print_Titles" localSheetId="0">'แผนเบิกจ่าย (31 มี.ค)'!$4:$5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51" i="20" l="1"/>
  <c r="I17" i="20"/>
  <c r="J17" i="20"/>
  <c r="K17" i="20"/>
  <c r="L17" i="20"/>
  <c r="M17" i="20"/>
  <c r="H17" i="20"/>
  <c r="H82" i="20"/>
  <c r="I81" i="20"/>
  <c r="J81" i="20"/>
  <c r="K81" i="20"/>
  <c r="L81" i="20"/>
  <c r="M81" i="20"/>
  <c r="H81" i="20"/>
  <c r="I91" i="20"/>
  <c r="J91" i="20"/>
  <c r="K91" i="20"/>
  <c r="L91" i="20"/>
  <c r="M91" i="20"/>
  <c r="H91" i="20"/>
  <c r="N119" i="20"/>
  <c r="P118" i="20" s="1"/>
  <c r="N118" i="20"/>
  <c r="N17" i="20" l="1"/>
  <c r="H18" i="20"/>
  <c r="H16" i="20" s="1"/>
  <c r="F118" i="20"/>
  <c r="E118" i="20"/>
  <c r="F115" i="20"/>
  <c r="E115" i="20"/>
  <c r="P115" i="20" s="1"/>
  <c r="N113" i="20"/>
  <c r="N111" i="20"/>
  <c r="N109" i="20"/>
  <c r="N108" i="20"/>
  <c r="M108" i="20"/>
  <c r="L108" i="20"/>
  <c r="K108" i="20"/>
  <c r="J108" i="20"/>
  <c r="I108" i="20"/>
  <c r="H108" i="20"/>
  <c r="M107" i="20"/>
  <c r="L107" i="20"/>
  <c r="K107" i="20"/>
  <c r="J107" i="20"/>
  <c r="I107" i="20"/>
  <c r="H107" i="20"/>
  <c r="F107" i="20"/>
  <c r="E107" i="20"/>
  <c r="N104" i="20"/>
  <c r="F104" i="20"/>
  <c r="E104" i="20"/>
  <c r="N101" i="20"/>
  <c r="N99" i="20"/>
  <c r="N97" i="20"/>
  <c r="N93" i="20"/>
  <c r="M92" i="20"/>
  <c r="L92" i="20"/>
  <c r="K92" i="20"/>
  <c r="J92" i="20"/>
  <c r="I92" i="20"/>
  <c r="H92" i="20"/>
  <c r="F91" i="20"/>
  <c r="E91" i="20"/>
  <c r="N90" i="20"/>
  <c r="N89" i="20"/>
  <c r="E89" i="20"/>
  <c r="N86" i="20"/>
  <c r="N85" i="20"/>
  <c r="N84" i="20"/>
  <c r="N83" i="20"/>
  <c r="J82" i="20"/>
  <c r="F81" i="20"/>
  <c r="E81" i="20"/>
  <c r="N79" i="20"/>
  <c r="N77" i="20"/>
  <c r="N75" i="20"/>
  <c r="N74" i="20"/>
  <c r="M74" i="20"/>
  <c r="L74" i="20"/>
  <c r="K74" i="20"/>
  <c r="J74" i="20"/>
  <c r="I74" i="20"/>
  <c r="H74" i="20"/>
  <c r="M73" i="20"/>
  <c r="L73" i="20"/>
  <c r="K73" i="20"/>
  <c r="J73" i="20"/>
  <c r="I73" i="20"/>
  <c r="H73" i="20"/>
  <c r="F73" i="20"/>
  <c r="E73" i="20"/>
  <c r="N72" i="20"/>
  <c r="N71" i="20"/>
  <c r="N70" i="20"/>
  <c r="N69" i="20"/>
  <c r="N68" i="20"/>
  <c r="N67" i="20"/>
  <c r="N66" i="20"/>
  <c r="N65" i="20"/>
  <c r="N64" i="20"/>
  <c r="N63" i="20"/>
  <c r="M62" i="20"/>
  <c r="L62" i="20"/>
  <c r="K62" i="20"/>
  <c r="J62" i="20"/>
  <c r="I62" i="20"/>
  <c r="H62" i="20"/>
  <c r="M61" i="20"/>
  <c r="L61" i="20"/>
  <c r="K61" i="20"/>
  <c r="J61" i="20"/>
  <c r="I61" i="20"/>
  <c r="H61" i="20"/>
  <c r="F61" i="20"/>
  <c r="E61" i="20"/>
  <c r="N59" i="20"/>
  <c r="N58" i="20"/>
  <c r="N57" i="20"/>
  <c r="N56" i="20"/>
  <c r="N55" i="20"/>
  <c r="N54" i="20"/>
  <c r="N53" i="20"/>
  <c r="M52" i="20"/>
  <c r="L52" i="20"/>
  <c r="K52" i="20"/>
  <c r="K15" i="20" s="1"/>
  <c r="J52" i="20"/>
  <c r="I52" i="20"/>
  <c r="H52" i="20"/>
  <c r="H15" i="20" s="1"/>
  <c r="F52" i="20"/>
  <c r="E52" i="20"/>
  <c r="N50" i="20"/>
  <c r="N49" i="20"/>
  <c r="N48" i="20"/>
  <c r="N47" i="20"/>
  <c r="N45" i="20"/>
  <c r="N43" i="20"/>
  <c r="N42" i="20"/>
  <c r="N41" i="20"/>
  <c r="N40" i="20"/>
  <c r="N39" i="20"/>
  <c r="N38" i="20"/>
  <c r="N37" i="20"/>
  <c r="N36" i="20"/>
  <c r="N35" i="20"/>
  <c r="N34" i="20"/>
  <c r="N33" i="20"/>
  <c r="N32" i="20"/>
  <c r="N31" i="20"/>
  <c r="N30" i="20"/>
  <c r="N29" i="20"/>
  <c r="N28" i="20"/>
  <c r="N27" i="20"/>
  <c r="N26" i="20"/>
  <c r="N25" i="20"/>
  <c r="N24" i="20"/>
  <c r="N23" i="20"/>
  <c r="N22" i="20"/>
  <c r="N21" i="20"/>
  <c r="F21" i="20"/>
  <c r="E21" i="20"/>
  <c r="N20" i="20"/>
  <c r="N19" i="20"/>
  <c r="F19" i="20"/>
  <c r="E19" i="20"/>
  <c r="M18" i="20"/>
  <c r="M16" i="20" s="1"/>
  <c r="L18" i="20"/>
  <c r="L16" i="20" s="1"/>
  <c r="K18" i="20"/>
  <c r="K16" i="20" s="1"/>
  <c r="J18" i="20"/>
  <c r="I18" i="20"/>
  <c r="I16" i="20" s="1"/>
  <c r="F17" i="20"/>
  <c r="E17" i="20"/>
  <c r="D15" i="20"/>
  <c r="C15" i="20"/>
  <c r="N14" i="20"/>
  <c r="N13" i="20"/>
  <c r="F13" i="20"/>
  <c r="E13" i="20"/>
  <c r="N12" i="20"/>
  <c r="N11" i="20"/>
  <c r="F11" i="20"/>
  <c r="E11" i="20"/>
  <c r="M10" i="20"/>
  <c r="L10" i="20"/>
  <c r="K10" i="20"/>
  <c r="J10" i="20"/>
  <c r="I10" i="20"/>
  <c r="H10" i="20"/>
  <c r="M9" i="20"/>
  <c r="L9" i="20"/>
  <c r="K9" i="20"/>
  <c r="J9" i="20"/>
  <c r="I9" i="20"/>
  <c r="H9" i="20"/>
  <c r="D9" i="20"/>
  <c r="F9" i="20" s="1"/>
  <c r="C9" i="20"/>
  <c r="N8" i="20"/>
  <c r="N7" i="20"/>
  <c r="F7" i="20"/>
  <c r="E7" i="20"/>
  <c r="E15" i="20" l="1"/>
  <c r="L15" i="20"/>
  <c r="P11" i="20"/>
  <c r="J15" i="20"/>
  <c r="N82" i="20"/>
  <c r="M15" i="20"/>
  <c r="I15" i="20"/>
  <c r="P7" i="20"/>
  <c r="O74" i="20"/>
  <c r="N91" i="20"/>
  <c r="N9" i="20"/>
  <c r="N10" i="20"/>
  <c r="P12" i="20"/>
  <c r="N61" i="20"/>
  <c r="P61" i="20" s="1"/>
  <c r="N107" i="20"/>
  <c r="N92" i="20"/>
  <c r="P8" i="20"/>
  <c r="E9" i="20"/>
  <c r="N62" i="20"/>
  <c r="N73" i="20"/>
  <c r="O73" i="20" s="1"/>
  <c r="N81" i="20"/>
  <c r="N18" i="20"/>
  <c r="F15" i="20"/>
  <c r="P13" i="20"/>
  <c r="P14" i="20"/>
  <c r="J16" i="20"/>
  <c r="N52" i="20"/>
  <c r="N15" i="20" l="1"/>
  <c r="P15" i="20" s="1"/>
  <c r="P91" i="20"/>
  <c r="N16" i="20"/>
  <c r="P52" i="20"/>
</calcChain>
</file>

<file path=xl/sharedStrings.xml><?xml version="1.0" encoding="utf-8"?>
<sst xmlns="http://schemas.openxmlformats.org/spreadsheetml/2006/main" count="210" uniqueCount="96">
  <si>
    <t>แผนงาน/โครงการ</t>
  </si>
  <si>
    <t>ได้รับจัดสรร</t>
  </si>
  <si>
    <t>เบิกจ่ายแล้ว</t>
  </si>
  <si>
    <t>คงเหลือ</t>
  </si>
  <si>
    <t>หมายเหตุ</t>
  </si>
  <si>
    <t xml:space="preserve">   - ค่าใช้จ่ายไปราชการ</t>
  </si>
  <si>
    <t>มิ.ย.</t>
  </si>
  <si>
    <t>ก.ค.</t>
  </si>
  <si>
    <t>ส.ค.</t>
  </si>
  <si>
    <t>ก.ย.</t>
  </si>
  <si>
    <t>รวม</t>
  </si>
  <si>
    <t>แผน</t>
  </si>
  <si>
    <t>ผล</t>
  </si>
  <si>
    <t>งบบุคลากรภาครัฐ</t>
  </si>
  <si>
    <t xml:space="preserve"> - ค่าเช่าบ้าน  </t>
  </si>
  <si>
    <t xml:space="preserve">   - ค่าจ้างเหมาบริการ  </t>
  </si>
  <si>
    <t xml:space="preserve">   - ค่าไปรษณีย์  </t>
  </si>
  <si>
    <t xml:space="preserve">   - ค่าอาหารว่างและเครื่องดื่มประชุม COO </t>
  </si>
  <si>
    <t xml:space="preserve">   - ค่าจ้างเหมาเจ้าหน้าที่โครงการฯ </t>
  </si>
  <si>
    <t xml:space="preserve">แผนการเบิกจ่ายงบประมาณรายจ่ายประจำปีงบประมาณ พ.ศ. 2563  </t>
  </si>
  <si>
    <t>เม.ย.</t>
  </si>
  <si>
    <t>พ.ค.</t>
  </si>
  <si>
    <t xml:space="preserve"> - ค่าตอบแทนพนักงานราชการ </t>
  </si>
  <si>
    <t xml:space="preserve"> - เงินประกันสังคม </t>
  </si>
  <si>
    <t xml:space="preserve">   - ค่าเบี้ยประชุม อพก.  </t>
  </si>
  <si>
    <t xml:space="preserve">   - ค่าไฟฟ้า   </t>
  </si>
  <si>
    <t xml:space="preserve">   - ค่าโทรศัพท์    </t>
  </si>
  <si>
    <t xml:space="preserve">   - ค่าน้ำดื่ม    </t>
  </si>
  <si>
    <t xml:space="preserve">   - ค่าตอบแทนปฏิบัติงานนอกเวลา</t>
  </si>
  <si>
    <t xml:space="preserve">   - ค่าเช่าสถานที่เก็บเอกสาร </t>
  </si>
  <si>
    <t xml:space="preserve">   - ค่าใช้จ่ายในการจัดทำโครงการ Pgs </t>
  </si>
  <si>
    <t xml:space="preserve">   - ค่าใช้จ่ายศูนย์ติดตามแก้ไขปัญหา</t>
  </si>
  <si>
    <t xml:space="preserve">     ภัยพิบัติ</t>
  </si>
  <si>
    <t xml:space="preserve">   - ค่าซ่อมบำรุงครุภัณฑ์ยานพาหนะ </t>
  </si>
  <si>
    <t xml:space="preserve"> - ประชุมคณะทำงานฯ</t>
  </si>
  <si>
    <t xml:space="preserve"> - สรุปผลการดำเนินโครงการ (รูปเล่ม/คลิป)</t>
  </si>
  <si>
    <t xml:space="preserve">   - ค่าใช้จ่ายไปราชการ (เบี้ยเลี้ยง+น้ำมัน)</t>
  </si>
  <si>
    <t>งบดำเนินงาน : แผนงานพื้นฐานด้านการ</t>
  </si>
  <si>
    <t xml:space="preserve">สร้างความสามารถในการแข่งขันของประเทศ  </t>
  </si>
  <si>
    <t>3.1 ค่าตอบแทนใช้สอยและวัสดุ</t>
  </si>
  <si>
    <t xml:space="preserve">   - ค่าใช้จ่ายในการประชุม</t>
  </si>
  <si>
    <t>3.2 ค่าสาธารณูปโภค</t>
  </si>
  <si>
    <t xml:space="preserve">   - ค่าวัสดุคอมพิวเตอร์ (ICT)</t>
  </si>
  <si>
    <t xml:space="preserve">    </t>
  </si>
  <si>
    <t xml:space="preserve">   - ค่าวัสดุสำนักงาน  (พานพุ่ม+พวงมาลา)</t>
  </si>
  <si>
    <t xml:space="preserve">   - ค่าวัสดุน้ำมันเชื้อเพลิงฯ </t>
  </si>
  <si>
    <t xml:space="preserve">   - ค่าใช้สอย (สัญญาณอินเตอร์เน็ต) (ICT)</t>
  </si>
  <si>
    <t xml:space="preserve">   - ค่าใช้จ่ายประชุมการตรวจราชการ รอบที่ 2</t>
  </si>
  <si>
    <t>4.2 โครงการพัฒนาศูนย์ปราชญ์ชาวบ้าน</t>
  </si>
  <si>
    <t>4.3 โครงการพระราชดำริ</t>
  </si>
  <si>
    <t xml:space="preserve"> (โครงการขยายผลเพื่ออาหารกลางวัน)</t>
  </si>
  <si>
    <t xml:space="preserve">4.1 โครงการตามนโยบายสำคัญ    </t>
  </si>
  <si>
    <t>4.2 โครงการเกษตรทฤษฎีใหม่</t>
  </si>
  <si>
    <t xml:space="preserve"> - ค่าใช้จ่ายไปราชการ</t>
  </si>
  <si>
    <t xml:space="preserve">งบรับเบิกแทนกัน </t>
  </si>
  <si>
    <t xml:space="preserve"> -</t>
  </si>
  <si>
    <r>
      <rPr>
        <b/>
        <sz val="10"/>
        <color theme="1"/>
        <rFont val="TH SarabunPSK"/>
        <family val="2"/>
      </rPr>
      <t>งบอุดหนุน</t>
    </r>
    <r>
      <rPr>
        <sz val="10"/>
        <color theme="1"/>
        <rFont val="TH SarabunPSK"/>
        <family val="2"/>
      </rPr>
      <t xml:space="preserve">  </t>
    </r>
  </si>
  <si>
    <t>(อบรมเกษตรกร)</t>
  </si>
  <si>
    <t>งบลงทุน</t>
  </si>
  <si>
    <t xml:space="preserve"> - โครงการพัฒนาศูนย์ปราชญ์ชาวบ้าน</t>
  </si>
  <si>
    <t xml:space="preserve"> - จอรับภาพชนิดมอเตอร์ไฟฟ้า</t>
  </si>
  <si>
    <t>ส่งคืน</t>
  </si>
  <si>
    <t>งบรายจ่ายอื่น</t>
  </si>
  <si>
    <t>งบดำเนินงาน : ภายใต้แผนงาน</t>
  </si>
  <si>
    <t>บุคลากรภาครัฐ</t>
  </si>
  <si>
    <t xml:space="preserve">   - ค่าติดตามเกษตรกรผ่านการอบรม</t>
  </si>
  <si>
    <t>ขอเพิ่ม</t>
  </si>
  <si>
    <t xml:space="preserve">   - ค่าวัสดุสำนักงาน</t>
  </si>
  <si>
    <r>
      <t>หมายเหตุ</t>
    </r>
    <r>
      <rPr>
        <sz val="11"/>
        <color theme="1"/>
        <rFont val="TH SarabunPSK"/>
        <family val="2"/>
      </rPr>
      <t xml:space="preserve">  </t>
    </r>
  </si>
  <si>
    <t>(ค่าอาหารว่างฯ, ค่าห้องประชุม, ถ่ายเอกสาร)</t>
  </si>
  <si>
    <t xml:space="preserve">   - ค่าซ่อมบำรุงครุภัณฑ์คอมพิวเตอร์ + สำนักงาน</t>
  </si>
  <si>
    <t xml:space="preserve">   - ค่าจ้างถ่ายเอกสารประชุม COO
</t>
  </si>
  <si>
    <t xml:space="preserve"> - วิเคราะห์จัดทำแผนความต้องการของกลุ่มฯ</t>
  </si>
  <si>
    <t xml:space="preserve"> - ค่าวัสดุสำนักงาน</t>
  </si>
  <si>
    <t xml:space="preserve"> - ค่าวัสดุ / อุปกรณ์สำหรับดำเนินโครงการ</t>
  </si>
  <si>
    <t xml:space="preserve"> - ค่าจ้างถ่ายเอกสาร</t>
  </si>
  <si>
    <t xml:space="preserve"> - ประชุมคณะทำงาน/ลงพื้นที่ติดตามประเมินผล</t>
  </si>
  <si>
    <t xml:space="preserve"> - ค่าวัสดุประชาสัมพันธ์</t>
  </si>
  <si>
    <t xml:space="preserve"> - ค่าจัดทำสรุปผลการดำเนินงาน</t>
  </si>
  <si>
    <t>5.1 ค่าใช้จ่ายจัดงานวันพระบิดาแห่งฝนหลวง</t>
  </si>
  <si>
    <t>ดำเนินการเสร็จแล้ว</t>
  </si>
  <si>
    <t>*</t>
  </si>
  <si>
    <t xml:space="preserve">   - ค่าใช้จ่ายไปราชการ (เบี้ยเลี้ยง+ น้ำมัน)</t>
  </si>
  <si>
    <t>ยังไม่ได้เบิก</t>
  </si>
  <si>
    <t xml:space="preserve">  - จัดอบรมฯ</t>
  </si>
  <si>
    <t>ร้อยละ
เบิกจ่าย</t>
  </si>
  <si>
    <t xml:space="preserve">5.2 โครงการร้านอาหารวัตถุดิบปลอดภัยฯ </t>
  </si>
  <si>
    <t>(สินค้า Q)</t>
  </si>
  <si>
    <t>สำนักงานเกษตรและสหกรณ์จังหวัดนครนายก</t>
  </si>
  <si>
    <t>ข้อมูล ณ วันที่ 31 พฤษภาคม  2563</t>
  </si>
  <si>
    <t xml:space="preserve">แผนการเบิกจ่าย 1 เม.ย. -  30 ก.ย. 63   </t>
  </si>
  <si>
    <t xml:space="preserve">ผลการเบิกจ่าย  1ต.ค. 62 - 31 มี.ค. 63 </t>
  </si>
  <si>
    <t xml:space="preserve"> -ขอเปลี่ยนแปลงหมวดค่าใช้จ่าย   (รายการค่าสาธารณูปโภค)</t>
  </si>
  <si>
    <t>(ดำเนินการเสร็จแล้ว)</t>
  </si>
  <si>
    <t>ลงพื้นที่ติดตาม/ประเมินผล</t>
  </si>
  <si>
    <t>*ขอปรับหมวดรายจ่าย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</si>
</sst>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7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H SarabunPSK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b/>
      <sz val="15"/>
      <color theme="1"/>
      <name val="TH SarabunPSK"/>
      <family val="2"/>
    </font>
    <font>
      <sz val="15"/>
      <color theme="1"/>
      <name val="TH SarabunPSK"/>
      <family val="2"/>
    </font>
    <font>
      <b/>
      <sz val="11"/>
      <color theme="1"/>
      <name val="TH SarabunPSK"/>
      <family val="2"/>
    </font>
    <font>
      <b/>
      <sz val="12"/>
      <color theme="1"/>
      <name val="TH SarabunPSK"/>
      <family val="2"/>
    </font>
    <font>
      <b/>
      <sz val="10"/>
      <color rgb="FFFF0000"/>
      <name val="TH SarabunPSK"/>
      <family val="2"/>
    </font>
    <font>
      <sz val="10"/>
      <name val="TH SarabunPSK"/>
      <family val="2"/>
    </font>
    <font>
      <sz val="10"/>
      <color theme="1"/>
      <name val="TH SarabunPSK"/>
      <family val="2"/>
    </font>
    <font>
      <b/>
      <sz val="10"/>
      <color theme="1"/>
      <name val="TH SarabunPSK"/>
      <family val="2"/>
    </font>
    <font>
      <b/>
      <sz val="10"/>
      <name val="TH SarabunPSK"/>
      <family val="2"/>
    </font>
    <font>
      <sz val="10"/>
      <color rgb="FFFF0000"/>
      <name val="TH SarabunPSK"/>
      <family val="2"/>
    </font>
    <font>
      <u/>
      <sz val="11"/>
      <color theme="1"/>
      <name val="TH SarabunPSK"/>
      <family val="2"/>
    </font>
    <font>
      <sz val="12"/>
      <color theme="1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9F8F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5">
    <xf numFmtId="0" fontId="0" fillId="0" borderId="0" xfId="0"/>
    <xf numFmtId="0" fontId="6" fillId="2" borderId="0" xfId="0" applyFont="1" applyFill="1"/>
    <xf numFmtId="0" fontId="2" fillId="2" borderId="0" xfId="0" applyFont="1" applyFill="1"/>
    <xf numFmtId="0" fontId="10" fillId="2" borderId="4" xfId="0" applyFont="1" applyFill="1" applyBorder="1" applyAlignment="1">
      <alignment horizontal="justify" vertical="center" wrapText="1"/>
    </xf>
    <xf numFmtId="0" fontId="11" fillId="2" borderId="0" xfId="0" applyFont="1" applyFill="1"/>
    <xf numFmtId="0" fontId="3" fillId="2" borderId="0" xfId="0" applyFont="1" applyFill="1"/>
    <xf numFmtId="0" fontId="8" fillId="2" borderId="0" xfId="0" applyFont="1" applyFill="1" applyAlignment="1">
      <alignment vertical="center"/>
    </xf>
    <xf numFmtId="0" fontId="12" fillId="2" borderId="2" xfId="0" applyFont="1" applyFill="1" applyBorder="1" applyAlignment="1">
      <alignment horizontal="center"/>
    </xf>
    <xf numFmtId="0" fontId="12" fillId="2" borderId="17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justify" vertical="center" wrapText="1"/>
    </xf>
    <xf numFmtId="0" fontId="12" fillId="2" borderId="3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justify" vertical="center" wrapText="1"/>
    </xf>
    <xf numFmtId="0" fontId="12" fillId="2" borderId="4" xfId="0" applyFont="1" applyFill="1" applyBorder="1" applyAlignment="1">
      <alignment horizontal="center"/>
    </xf>
    <xf numFmtId="0" fontId="11" fillId="2" borderId="2" xfId="0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11" fillId="2" borderId="2" xfId="0" applyFont="1" applyFill="1" applyBorder="1" applyAlignment="1">
      <alignment vertical="top" wrapText="1"/>
    </xf>
    <xf numFmtId="0" fontId="12" fillId="2" borderId="3" xfId="0" applyFont="1" applyFill="1" applyBorder="1" applyAlignment="1">
      <alignment horizontal="center" vertical="top"/>
    </xf>
    <xf numFmtId="0" fontId="11" fillId="2" borderId="4" xfId="0" applyFont="1" applyFill="1" applyBorder="1" applyAlignment="1">
      <alignment vertical="top" wrapText="1"/>
    </xf>
    <xf numFmtId="0" fontId="11" fillId="2" borderId="0" xfId="0" applyFont="1" applyFill="1" applyAlignment="1">
      <alignment vertical="top"/>
    </xf>
    <xf numFmtId="0" fontId="12" fillId="2" borderId="6" xfId="0" applyFont="1" applyFill="1" applyBorder="1" applyAlignment="1">
      <alignment horizontal="center"/>
    </xf>
    <xf numFmtId="0" fontId="12" fillId="2" borderId="5" xfId="0" applyFont="1" applyFill="1" applyBorder="1" applyAlignment="1">
      <alignment horizontal="center"/>
    </xf>
    <xf numFmtId="0" fontId="11" fillId="2" borderId="2" xfId="0" applyFont="1" applyFill="1" applyBorder="1"/>
    <xf numFmtId="0" fontId="11" fillId="2" borderId="4" xfId="0" applyFont="1" applyFill="1" applyBorder="1"/>
    <xf numFmtId="0" fontId="11" fillId="2" borderId="3" xfId="0" applyFont="1" applyFill="1" applyBorder="1" applyAlignment="1">
      <alignment vertical="center"/>
    </xf>
    <xf numFmtId="0" fontId="5" fillId="2" borderId="0" xfId="0" applyFont="1" applyFill="1" applyAlignment="1">
      <alignment horizontal="center"/>
    </xf>
    <xf numFmtId="0" fontId="8" fillId="2" borderId="0" xfId="0" applyFont="1" applyFill="1"/>
    <xf numFmtId="0" fontId="4" fillId="2" borderId="0" xfId="0" applyFont="1" applyFill="1"/>
    <xf numFmtId="0" fontId="7" fillId="2" borderId="0" xfId="0" applyFont="1" applyFill="1" applyAlignment="1">
      <alignment horizontal="center"/>
    </xf>
    <xf numFmtId="0" fontId="11" fillId="2" borderId="6" xfId="0" applyFont="1" applyFill="1" applyBorder="1" applyAlignment="1">
      <alignment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vertical="center"/>
    </xf>
    <xf numFmtId="43" fontId="12" fillId="2" borderId="3" xfId="1" applyNumberFormat="1" applyFont="1" applyFill="1" applyBorder="1"/>
    <xf numFmtId="43" fontId="11" fillId="2" borderId="5" xfId="1" applyNumberFormat="1" applyFont="1" applyFill="1" applyBorder="1"/>
    <xf numFmtId="43" fontId="11" fillId="2" borderId="4" xfId="1" applyNumberFormat="1" applyFont="1" applyFill="1" applyBorder="1"/>
    <xf numFmtId="43" fontId="11" fillId="2" borderId="2" xfId="1" applyNumberFormat="1" applyFont="1" applyFill="1" applyBorder="1"/>
    <xf numFmtId="43" fontId="11" fillId="2" borderId="6" xfId="1" applyNumberFormat="1" applyFont="1" applyFill="1" applyBorder="1"/>
    <xf numFmtId="43" fontId="12" fillId="2" borderId="4" xfId="1" applyNumberFormat="1" applyFont="1" applyFill="1" applyBorder="1"/>
    <xf numFmtId="43" fontId="12" fillId="2" borderId="2" xfId="1" applyNumberFormat="1" applyFont="1" applyFill="1" applyBorder="1"/>
    <xf numFmtId="43" fontId="11" fillId="2" borderId="4" xfId="1" applyNumberFormat="1" applyFont="1" applyFill="1" applyBorder="1" applyAlignment="1">
      <alignment vertical="top"/>
    </xf>
    <xf numFmtId="43" fontId="11" fillId="2" borderId="2" xfId="1" applyNumberFormat="1" applyFont="1" applyFill="1" applyBorder="1" applyAlignment="1">
      <alignment vertical="top"/>
    </xf>
    <xf numFmtId="43" fontId="11" fillId="2" borderId="2" xfId="1" applyNumberFormat="1" applyFont="1" applyFill="1" applyBorder="1" applyAlignment="1">
      <alignment horizontal="right"/>
    </xf>
    <xf numFmtId="43" fontId="11" fillId="2" borderId="2" xfId="1" applyNumberFormat="1" applyFont="1" applyFill="1" applyBorder="1" applyAlignment="1"/>
    <xf numFmtId="43" fontId="11" fillId="2" borderId="4" xfId="1" applyNumberFormat="1" applyFont="1" applyFill="1" applyBorder="1" applyAlignment="1">
      <alignment horizontal="right"/>
    </xf>
    <xf numFmtId="43" fontId="11" fillId="2" borderId="4" xfId="1" applyNumberFormat="1" applyFont="1" applyFill="1" applyBorder="1" applyAlignment="1"/>
    <xf numFmtId="0" fontId="11" fillId="2" borderId="5" xfId="0" applyFont="1" applyFill="1" applyBorder="1" applyAlignment="1">
      <alignment vertical="center"/>
    </xf>
    <xf numFmtId="43" fontId="12" fillId="2" borderId="3" xfId="1" applyNumberFormat="1" applyFont="1" applyFill="1" applyBorder="1" applyAlignment="1">
      <alignment horizontal="center"/>
    </xf>
    <xf numFmtId="0" fontId="8" fillId="3" borderId="10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/>
    </xf>
    <xf numFmtId="0" fontId="13" fillId="4" borderId="2" xfId="0" applyFont="1" applyFill="1" applyBorder="1" applyAlignment="1">
      <alignment horizontal="justify" vertical="center" wrapText="1"/>
    </xf>
    <xf numFmtId="0" fontId="8" fillId="4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vertical="center"/>
    </xf>
    <xf numFmtId="43" fontId="12" fillId="4" borderId="2" xfId="1" applyNumberFormat="1" applyFont="1" applyFill="1" applyBorder="1"/>
    <xf numFmtId="43" fontId="12" fillId="4" borderId="2" xfId="1" applyNumberFormat="1" applyFont="1" applyFill="1" applyBorder="1" applyAlignment="1"/>
    <xf numFmtId="0" fontId="12" fillId="4" borderId="3" xfId="0" applyFont="1" applyFill="1" applyBorder="1" applyAlignment="1">
      <alignment horizontal="center"/>
    </xf>
    <xf numFmtId="0" fontId="12" fillId="4" borderId="4" xfId="0" applyFont="1" applyFill="1" applyBorder="1" applyAlignment="1">
      <alignment vertical="center"/>
    </xf>
    <xf numFmtId="43" fontId="12" fillId="4" borderId="4" xfId="1" applyNumberFormat="1" applyFont="1" applyFill="1" applyBorder="1"/>
    <xf numFmtId="43" fontId="12" fillId="4" borderId="4" xfId="1" applyNumberFormat="1" applyFont="1" applyFill="1" applyBorder="1" applyAlignment="1">
      <alignment horizontal="right"/>
    </xf>
    <xf numFmtId="43" fontId="12" fillId="4" borderId="4" xfId="1" applyNumberFormat="1" applyFont="1" applyFill="1" applyBorder="1" applyAlignment="1"/>
    <xf numFmtId="0" fontId="12" fillId="4" borderId="6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vertical="center"/>
    </xf>
    <xf numFmtId="43" fontId="12" fillId="4" borderId="17" xfId="1" applyNumberFormat="1" applyFont="1" applyFill="1" applyBorder="1"/>
    <xf numFmtId="0" fontId="12" fillId="4" borderId="13" xfId="0" applyFont="1" applyFill="1" applyBorder="1" applyAlignment="1">
      <alignment vertical="center"/>
    </xf>
    <xf numFmtId="43" fontId="11" fillId="4" borderId="10" xfId="1" applyNumberFormat="1" applyFont="1" applyFill="1" applyBorder="1"/>
    <xf numFmtId="0" fontId="11" fillId="4" borderId="2" xfId="0" applyFont="1" applyFill="1" applyBorder="1" applyAlignment="1">
      <alignment vertical="center"/>
    </xf>
    <xf numFmtId="0" fontId="12" fillId="4" borderId="5" xfId="0" applyFont="1" applyFill="1" applyBorder="1" applyAlignment="1">
      <alignment horizontal="center"/>
    </xf>
    <xf numFmtId="43" fontId="12" fillId="4" borderId="5" xfId="1" applyNumberFormat="1" applyFont="1" applyFill="1" applyBorder="1"/>
    <xf numFmtId="0" fontId="12" fillId="5" borderId="2" xfId="0" applyFont="1" applyFill="1" applyBorder="1" applyAlignment="1">
      <alignment horizontal="center"/>
    </xf>
    <xf numFmtId="0" fontId="12" fillId="5" borderId="2" xfId="0" applyFont="1" applyFill="1" applyBorder="1" applyAlignment="1">
      <alignment vertical="center"/>
    </xf>
    <xf numFmtId="43" fontId="12" fillId="5" borderId="2" xfId="1" applyNumberFormat="1" applyFont="1" applyFill="1" applyBorder="1"/>
    <xf numFmtId="43" fontId="12" fillId="5" borderId="2" xfId="1" applyNumberFormat="1" applyFont="1" applyFill="1" applyBorder="1" applyAlignment="1">
      <alignment horizontal="right"/>
    </xf>
    <xf numFmtId="43" fontId="12" fillId="5" borderId="2" xfId="1" applyNumberFormat="1" applyFont="1" applyFill="1" applyBorder="1" applyAlignment="1"/>
    <xf numFmtId="0" fontId="12" fillId="5" borderId="3" xfId="0" applyFont="1" applyFill="1" applyBorder="1" applyAlignment="1">
      <alignment horizontal="center"/>
    </xf>
    <xf numFmtId="0" fontId="12" fillId="5" borderId="4" xfId="0" applyFont="1" applyFill="1" applyBorder="1" applyAlignment="1">
      <alignment vertical="center"/>
    </xf>
    <xf numFmtId="43" fontId="12" fillId="5" borderId="4" xfId="1" applyNumberFormat="1" applyFont="1" applyFill="1" applyBorder="1"/>
    <xf numFmtId="43" fontId="12" fillId="5" borderId="4" xfId="1" applyNumberFormat="1" applyFont="1" applyFill="1" applyBorder="1" applyAlignment="1">
      <alignment horizontal="right"/>
    </xf>
    <xf numFmtId="43" fontId="12" fillId="5" borderId="4" xfId="1" applyNumberFormat="1" applyFont="1" applyFill="1" applyBorder="1" applyAlignment="1"/>
    <xf numFmtId="0" fontId="12" fillId="5" borderId="2" xfId="0" applyFont="1" applyFill="1" applyBorder="1"/>
    <xf numFmtId="0" fontId="12" fillId="5" borderId="4" xfId="0" applyFont="1" applyFill="1" applyBorder="1"/>
    <xf numFmtId="0" fontId="11" fillId="5" borderId="4" xfId="0" applyFont="1" applyFill="1" applyBorder="1"/>
    <xf numFmtId="0" fontId="8" fillId="4" borderId="21" xfId="0" applyFon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43" fontId="12" fillId="2" borderId="25" xfId="1" applyNumberFormat="1" applyFont="1" applyFill="1" applyBorder="1"/>
    <xf numFmtId="43" fontId="14" fillId="2" borderId="16" xfId="0" applyNumberFormat="1" applyFont="1" applyFill="1" applyBorder="1"/>
    <xf numFmtId="187" fontId="12" fillId="4" borderId="24" xfId="0" applyNumberFormat="1" applyFont="1" applyFill="1" applyBorder="1"/>
    <xf numFmtId="43" fontId="11" fillId="2" borderId="25" xfId="1" applyNumberFormat="1" applyFont="1" applyFill="1" applyBorder="1"/>
    <xf numFmtId="187" fontId="14" fillId="2" borderId="16" xfId="0" applyNumberFormat="1" applyFont="1" applyFill="1" applyBorder="1"/>
    <xf numFmtId="43" fontId="12" fillId="5" borderId="21" xfId="1" applyNumberFormat="1" applyFont="1" applyFill="1" applyBorder="1"/>
    <xf numFmtId="43" fontId="12" fillId="5" borderId="25" xfId="1" applyNumberFormat="1" applyFont="1" applyFill="1" applyBorder="1"/>
    <xf numFmtId="43" fontId="11" fillId="2" borderId="21" xfId="1" applyNumberFormat="1" applyFont="1" applyFill="1" applyBorder="1"/>
    <xf numFmtId="187" fontId="14" fillId="2" borderId="22" xfId="0" applyNumberFormat="1" applyFont="1" applyFill="1" applyBorder="1"/>
    <xf numFmtId="187" fontId="11" fillId="2" borderId="16" xfId="0" applyNumberFormat="1" applyFont="1" applyFill="1" applyBorder="1"/>
    <xf numFmtId="187" fontId="9" fillId="5" borderId="16" xfId="0" applyNumberFormat="1" applyFont="1" applyFill="1" applyBorder="1"/>
    <xf numFmtId="43" fontId="11" fillId="2" borderId="28" xfId="1" applyNumberFormat="1" applyFont="1" applyFill="1" applyBorder="1"/>
    <xf numFmtId="187" fontId="14" fillId="2" borderId="29" xfId="0" applyNumberFormat="1" applyFont="1" applyFill="1" applyBorder="1"/>
    <xf numFmtId="187" fontId="9" fillId="2" borderId="16" xfId="0" applyNumberFormat="1" applyFont="1" applyFill="1" applyBorder="1"/>
    <xf numFmtId="43" fontId="12" fillId="4" borderId="30" xfId="1" applyNumberFormat="1" applyFont="1" applyFill="1" applyBorder="1"/>
    <xf numFmtId="187" fontId="9" fillId="4" borderId="19" xfId="0" applyNumberFormat="1" applyFont="1" applyFill="1" applyBorder="1"/>
    <xf numFmtId="187" fontId="14" fillId="5" borderId="22" xfId="0" applyNumberFormat="1" applyFont="1" applyFill="1" applyBorder="1"/>
    <xf numFmtId="187" fontId="14" fillId="5" borderId="16" xfId="0" applyNumberFormat="1" applyFont="1" applyFill="1" applyBorder="1"/>
    <xf numFmtId="43" fontId="12" fillId="2" borderId="21" xfId="1" applyNumberFormat="1" applyFont="1" applyFill="1" applyBorder="1"/>
    <xf numFmtId="43" fontId="11" fillId="2" borderId="25" xfId="1" applyNumberFormat="1" applyFont="1" applyFill="1" applyBorder="1" applyAlignment="1">
      <alignment vertical="top"/>
    </xf>
    <xf numFmtId="43" fontId="11" fillId="2" borderId="21" xfId="1" applyNumberFormat="1" applyFont="1" applyFill="1" applyBorder="1" applyAlignment="1">
      <alignment vertical="top"/>
    </xf>
    <xf numFmtId="187" fontId="9" fillId="5" borderId="22" xfId="0" applyNumberFormat="1" applyFont="1" applyFill="1" applyBorder="1"/>
    <xf numFmtId="43" fontId="11" fillId="4" borderId="11" xfId="1" applyNumberFormat="1" applyFont="1" applyFill="1" applyBorder="1"/>
    <xf numFmtId="187" fontId="14" fillId="4" borderId="13" xfId="0" applyNumberFormat="1" applyFont="1" applyFill="1" applyBorder="1"/>
    <xf numFmtId="187" fontId="14" fillId="2" borderId="27" xfId="0" applyNumberFormat="1" applyFont="1" applyFill="1" applyBorder="1"/>
    <xf numFmtId="43" fontId="9" fillId="2" borderId="23" xfId="1" applyNumberFormat="1" applyFont="1" applyFill="1" applyBorder="1"/>
    <xf numFmtId="43" fontId="9" fillId="4" borderId="21" xfId="1" applyNumberFormat="1" applyFont="1" applyFill="1" applyBorder="1"/>
    <xf numFmtId="187" fontId="9" fillId="4" borderId="22" xfId="0" applyNumberFormat="1" applyFont="1" applyFill="1" applyBorder="1"/>
    <xf numFmtId="43" fontId="9" fillId="2" borderId="26" xfId="1" applyNumberFormat="1" applyFont="1" applyFill="1" applyBorder="1"/>
    <xf numFmtId="43" fontId="9" fillId="2" borderId="24" xfId="1" applyFont="1" applyFill="1" applyBorder="1" applyAlignment="1">
      <alignment horizontal="center"/>
    </xf>
    <xf numFmtId="43" fontId="9" fillId="2" borderId="21" xfId="1" applyFont="1" applyFill="1" applyBorder="1"/>
    <xf numFmtId="43" fontId="9" fillId="2" borderId="22" xfId="1" applyFont="1" applyFill="1" applyBorder="1"/>
    <xf numFmtId="43" fontId="9" fillId="2" borderId="22" xfId="1" applyFont="1" applyFill="1" applyBorder="1" applyAlignment="1">
      <alignment horizontal="center"/>
    </xf>
    <xf numFmtId="0" fontId="15" fillId="2" borderId="0" xfId="0" applyFont="1" applyFill="1"/>
    <xf numFmtId="0" fontId="12" fillId="4" borderId="6" xfId="0" applyFont="1" applyFill="1" applyBorder="1" applyAlignment="1">
      <alignment horizontal="center"/>
    </xf>
    <xf numFmtId="0" fontId="12" fillId="4" borderId="6" xfId="0" applyFont="1" applyFill="1" applyBorder="1" applyAlignment="1">
      <alignment vertical="center"/>
    </xf>
    <xf numFmtId="43" fontId="12" fillId="4" borderId="6" xfId="1" applyNumberFormat="1" applyFont="1" applyFill="1" applyBorder="1"/>
    <xf numFmtId="43" fontId="12" fillId="4" borderId="6" xfId="1" applyNumberFormat="1" applyFont="1" applyFill="1" applyBorder="1" applyAlignment="1">
      <alignment horizontal="right"/>
    </xf>
    <xf numFmtId="43" fontId="12" fillId="4" borderId="6" xfId="1" applyNumberFormat="1" applyFont="1" applyFill="1" applyBorder="1" applyAlignment="1"/>
    <xf numFmtId="43" fontId="12" fillId="4" borderId="28" xfId="1" applyNumberFormat="1" applyFont="1" applyFill="1" applyBorder="1"/>
    <xf numFmtId="0" fontId="10" fillId="2" borderId="2" xfId="0" applyFont="1" applyFill="1" applyBorder="1" applyAlignment="1">
      <alignment horizontal="justify" vertical="center" wrapText="1"/>
    </xf>
    <xf numFmtId="43" fontId="9" fillId="2" borderId="21" xfId="1" applyNumberFormat="1" applyFont="1" applyFill="1" applyBorder="1"/>
    <xf numFmtId="43" fontId="14" fillId="5" borderId="22" xfId="0" applyNumberFormat="1" applyFont="1" applyFill="1" applyBorder="1"/>
    <xf numFmtId="43" fontId="14" fillId="5" borderId="16" xfId="0" applyNumberFormat="1" applyFont="1" applyFill="1" applyBorder="1"/>
    <xf numFmtId="43" fontId="14" fillId="2" borderId="22" xfId="0" applyNumberFormat="1" applyFont="1" applyFill="1" applyBorder="1"/>
    <xf numFmtId="43" fontId="11" fillId="2" borderId="2" xfId="1" applyFont="1" applyFill="1" applyBorder="1"/>
    <xf numFmtId="0" fontId="11" fillId="5" borderId="4" xfId="0" applyFont="1" applyFill="1" applyBorder="1" applyAlignment="1">
      <alignment vertical="center"/>
    </xf>
    <xf numFmtId="43" fontId="11" fillId="5" borderId="4" xfId="1" applyNumberFormat="1" applyFont="1" applyFill="1" applyBorder="1"/>
    <xf numFmtId="43" fontId="11" fillId="5" borderId="25" xfId="1" applyNumberFormat="1" applyFont="1" applyFill="1" applyBorder="1"/>
    <xf numFmtId="0" fontId="11" fillId="5" borderId="2" xfId="0" applyFont="1" applyFill="1" applyBorder="1" applyAlignment="1">
      <alignment vertical="center"/>
    </xf>
    <xf numFmtId="43" fontId="12" fillId="5" borderId="2" xfId="1" applyNumberFormat="1" applyFont="1" applyFill="1" applyBorder="1" applyAlignment="1">
      <alignment horizontal="center"/>
    </xf>
    <xf numFmtId="0" fontId="12" fillId="6" borderId="17" xfId="0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/>
    </xf>
    <xf numFmtId="0" fontId="11" fillId="6" borderId="17" xfId="0" applyFont="1" applyFill="1" applyBorder="1" applyAlignment="1">
      <alignment vertical="center"/>
    </xf>
    <xf numFmtId="43" fontId="12" fillId="6" borderId="17" xfId="1" applyNumberFormat="1" applyFont="1" applyFill="1" applyBorder="1"/>
    <xf numFmtId="43" fontId="12" fillId="6" borderId="30" xfId="1" applyNumberFormat="1" applyFont="1" applyFill="1" applyBorder="1"/>
    <xf numFmtId="187" fontId="14" fillId="6" borderId="19" xfId="0" applyNumberFormat="1" applyFont="1" applyFill="1" applyBorder="1"/>
    <xf numFmtId="43" fontId="11" fillId="2" borderId="26" xfId="1" applyNumberFormat="1" applyFont="1" applyFill="1" applyBorder="1"/>
    <xf numFmtId="0" fontId="12" fillId="5" borderId="4" xfId="0" applyFont="1" applyFill="1" applyBorder="1" applyAlignment="1">
      <alignment horizontal="center"/>
    </xf>
    <xf numFmtId="43" fontId="9" fillId="5" borderId="21" xfId="1" applyFont="1" applyFill="1" applyBorder="1" applyAlignment="1">
      <alignment horizontal="right"/>
    </xf>
    <xf numFmtId="43" fontId="11" fillId="2" borderId="16" xfId="0" applyNumberFormat="1" applyFont="1" applyFill="1" applyBorder="1"/>
    <xf numFmtId="43" fontId="11" fillId="2" borderId="16" xfId="1" applyFont="1" applyFill="1" applyBorder="1" applyAlignment="1">
      <alignment horizontal="right"/>
    </xf>
    <xf numFmtId="43" fontId="11" fillId="2" borderId="16" xfId="1" applyFont="1" applyFill="1" applyBorder="1"/>
    <xf numFmtId="43" fontId="14" fillId="2" borderId="2" xfId="1" applyNumberFormat="1" applyFont="1" applyFill="1" applyBorder="1"/>
    <xf numFmtId="0" fontId="16" fillId="2" borderId="0" xfId="0" applyFont="1" applyFill="1" applyAlignment="1">
      <alignment horizontal="right"/>
    </xf>
    <xf numFmtId="0" fontId="8" fillId="3" borderId="13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43" fontId="12" fillId="4" borderId="22" xfId="1" applyFont="1" applyFill="1" applyBorder="1" applyAlignment="1">
      <alignment horizontal="center"/>
    </xf>
    <xf numFmtId="43" fontId="9" fillId="5" borderId="22" xfId="1" applyFont="1" applyFill="1" applyBorder="1" applyAlignment="1">
      <alignment horizontal="center"/>
    </xf>
    <xf numFmtId="43" fontId="12" fillId="2" borderId="6" xfId="1" applyNumberFormat="1" applyFont="1" applyFill="1" applyBorder="1"/>
    <xf numFmtId="0" fontId="8" fillId="3" borderId="14" xfId="0" applyFont="1" applyFill="1" applyBorder="1" applyAlignment="1">
      <alignment horizontal="center" vertical="top"/>
    </xf>
    <xf numFmtId="0" fontId="8" fillId="3" borderId="14" xfId="0" applyFont="1" applyFill="1" applyBorder="1" applyAlignment="1">
      <alignment horizontal="center" vertical="top" wrapText="1"/>
    </xf>
    <xf numFmtId="43" fontId="12" fillId="4" borderId="3" xfId="1" applyNumberFormat="1" applyFont="1" applyFill="1" applyBorder="1"/>
    <xf numFmtId="43" fontId="9" fillId="4" borderId="23" xfId="1" applyNumberFormat="1" applyFont="1" applyFill="1" applyBorder="1"/>
    <xf numFmtId="43" fontId="9" fillId="4" borderId="24" xfId="1" applyFont="1" applyFill="1" applyBorder="1" applyAlignment="1">
      <alignment horizontal="center"/>
    </xf>
    <xf numFmtId="43" fontId="9" fillId="2" borderId="3" xfId="1" applyNumberFormat="1" applyFont="1" applyFill="1" applyBorder="1"/>
    <xf numFmtId="43" fontId="9" fillId="4" borderId="2" xfId="1" applyNumberFormat="1" applyFont="1" applyFill="1" applyBorder="1" applyAlignment="1"/>
    <xf numFmtId="43" fontId="14" fillId="2" borderId="4" xfId="1" applyNumberFormat="1" applyFont="1" applyFill="1" applyBorder="1"/>
    <xf numFmtId="43" fontId="14" fillId="2" borderId="5" xfId="1" applyNumberFormat="1" applyFont="1" applyFill="1" applyBorder="1"/>
    <xf numFmtId="43" fontId="9" fillId="5" borderId="2" xfId="1" applyNumberFormat="1" applyFont="1" applyFill="1" applyBorder="1" applyAlignment="1"/>
    <xf numFmtId="43" fontId="14" fillId="2" borderId="2" xfId="1" applyNumberFormat="1" applyFont="1" applyFill="1" applyBorder="1" applyAlignment="1"/>
    <xf numFmtId="43" fontId="14" fillId="2" borderId="4" xfId="1" applyNumberFormat="1" applyFont="1" applyFill="1" applyBorder="1" applyAlignment="1"/>
    <xf numFmtId="43" fontId="9" fillId="5" borderId="2" xfId="1" applyNumberFormat="1" applyFont="1" applyFill="1" applyBorder="1"/>
    <xf numFmtId="43" fontId="9" fillId="5" borderId="10" xfId="1" applyNumberFormat="1" applyFont="1" applyFill="1" applyBorder="1"/>
    <xf numFmtId="0" fontId="12" fillId="5" borderId="5" xfId="0" applyFont="1" applyFill="1" applyBorder="1" applyAlignment="1">
      <alignment vertical="center"/>
    </xf>
    <xf numFmtId="43" fontId="12" fillId="5" borderId="5" xfId="1" applyNumberFormat="1" applyFont="1" applyFill="1" applyBorder="1"/>
    <xf numFmtId="43" fontId="12" fillId="5" borderId="5" xfId="1" applyNumberFormat="1" applyFont="1" applyFill="1" applyBorder="1" applyAlignment="1"/>
    <xf numFmtId="43" fontId="9" fillId="5" borderId="5" xfId="1" applyNumberFormat="1" applyFont="1" applyFill="1" applyBorder="1" applyAlignment="1"/>
    <xf numFmtId="43" fontId="9" fillId="5" borderId="26" xfId="1" applyNumberFormat="1" applyFont="1" applyFill="1" applyBorder="1"/>
    <xf numFmtId="43" fontId="9" fillId="5" borderId="27" xfId="1" applyFont="1" applyFill="1" applyBorder="1" applyAlignment="1">
      <alignment horizontal="center"/>
    </xf>
    <xf numFmtId="0" fontId="11" fillId="2" borderId="17" xfId="0" applyFont="1" applyFill="1" applyBorder="1"/>
    <xf numFmtId="43" fontId="11" fillId="2" borderId="17" xfId="1" applyNumberFormat="1" applyFont="1" applyFill="1" applyBorder="1"/>
    <xf numFmtId="43" fontId="11" fillId="2" borderId="30" xfId="1" applyNumberFormat="1" applyFont="1" applyFill="1" applyBorder="1"/>
    <xf numFmtId="0" fontId="11" fillId="2" borderId="5" xfId="0" applyFont="1" applyFill="1" applyBorder="1"/>
    <xf numFmtId="0" fontId="11" fillId="2" borderId="21" xfId="0" applyFont="1" applyFill="1" applyBorder="1"/>
    <xf numFmtId="0" fontId="11" fillId="2" borderId="25" xfId="0" applyFont="1" applyFill="1" applyBorder="1"/>
    <xf numFmtId="43" fontId="12" fillId="4" borderId="21" xfId="1" applyFont="1" applyFill="1" applyBorder="1" applyAlignment="1">
      <alignment horizontal="right"/>
    </xf>
    <xf numFmtId="0" fontId="8" fillId="7" borderId="10" xfId="0" applyFont="1" applyFill="1" applyBorder="1" applyAlignment="1">
      <alignment horizontal="center" vertical="center"/>
    </xf>
    <xf numFmtId="0" fontId="8" fillId="7" borderId="14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187" fontId="12" fillId="7" borderId="3" xfId="1" applyNumberFormat="1" applyFont="1" applyFill="1" applyBorder="1" applyAlignment="1">
      <alignment horizontal="center"/>
    </xf>
    <xf numFmtId="187" fontId="12" fillId="7" borderId="4" xfId="1" applyNumberFormat="1" applyFont="1" applyFill="1" applyBorder="1" applyAlignment="1">
      <alignment horizontal="center"/>
    </xf>
    <xf numFmtId="187" fontId="12" fillId="7" borderId="2" xfId="1" applyNumberFormat="1" applyFont="1" applyFill="1" applyBorder="1" applyAlignment="1">
      <alignment horizontal="center"/>
    </xf>
    <xf numFmtId="187" fontId="12" fillId="7" borderId="6" xfId="1" applyNumberFormat="1" applyFont="1" applyFill="1" applyBorder="1" applyAlignment="1">
      <alignment horizontal="center"/>
    </xf>
    <xf numFmtId="187" fontId="12" fillId="7" borderId="5" xfId="1" applyNumberFormat="1" applyFont="1" applyFill="1" applyBorder="1" applyAlignment="1">
      <alignment horizontal="center"/>
    </xf>
    <xf numFmtId="187" fontId="12" fillId="7" borderId="17" xfId="1" applyNumberFormat="1" applyFont="1" applyFill="1" applyBorder="1" applyAlignment="1">
      <alignment horizontal="center"/>
    </xf>
    <xf numFmtId="187" fontId="12" fillId="7" borderId="10" xfId="1" applyNumberFormat="1" applyFont="1" applyFill="1" applyBorder="1" applyAlignment="1">
      <alignment horizontal="center"/>
    </xf>
    <xf numFmtId="187" fontId="11" fillId="7" borderId="4" xfId="1" applyNumberFormat="1" applyFont="1" applyFill="1" applyBorder="1" applyAlignment="1">
      <alignment horizontal="center"/>
    </xf>
    <xf numFmtId="187" fontId="12" fillId="4" borderId="25" xfId="0" applyNumberFormat="1" applyFont="1" applyFill="1" applyBorder="1" applyAlignment="1">
      <alignment horizontal="right"/>
    </xf>
    <xf numFmtId="187" fontId="12" fillId="4" borderId="16" xfId="0" applyNumberFormat="1" applyFont="1" applyFill="1" applyBorder="1" applyAlignment="1">
      <alignment horizontal="right"/>
    </xf>
    <xf numFmtId="43" fontId="12" fillId="5" borderId="25" xfId="1" applyNumberFormat="1" applyFont="1" applyFill="1" applyBorder="1" applyAlignment="1">
      <alignment horizontal="center"/>
    </xf>
    <xf numFmtId="43" fontId="12" fillId="5" borderId="16" xfId="1" applyNumberFormat="1" applyFont="1" applyFill="1" applyBorder="1" applyAlignment="1">
      <alignment horizontal="center"/>
    </xf>
    <xf numFmtId="187" fontId="9" fillId="2" borderId="25" xfId="0" applyNumberFormat="1" applyFont="1" applyFill="1" applyBorder="1" applyAlignment="1">
      <alignment horizontal="center"/>
    </xf>
    <xf numFmtId="187" fontId="9" fillId="2" borderId="16" xfId="0" applyNumberFormat="1" applyFont="1" applyFill="1" applyBorder="1" applyAlignment="1">
      <alignment horizontal="center"/>
    </xf>
    <xf numFmtId="0" fontId="8" fillId="2" borderId="12" xfId="0" applyFont="1" applyFill="1" applyBorder="1" applyAlignment="1">
      <alignment horizontal="right"/>
    </xf>
    <xf numFmtId="43" fontId="9" fillId="5" borderId="21" xfId="1" applyNumberFormat="1" applyFont="1" applyFill="1" applyBorder="1" applyAlignment="1">
      <alignment horizontal="center"/>
    </xf>
    <xf numFmtId="43" fontId="9" fillId="5" borderId="22" xfId="1" applyNumberFormat="1" applyFont="1" applyFill="1" applyBorder="1" applyAlignment="1">
      <alignment horizontal="center"/>
    </xf>
    <xf numFmtId="43" fontId="9" fillId="5" borderId="21" xfId="1" applyFont="1" applyFill="1" applyBorder="1" applyAlignment="1">
      <alignment horizontal="center"/>
    </xf>
    <xf numFmtId="43" fontId="9" fillId="5" borderId="22" xfId="1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D9F8FB"/>
      <color rgb="FFBFF2F7"/>
      <color rgb="FFCCFF66"/>
      <color rgb="FF99FF33"/>
      <color rgb="FFFFCCFF"/>
      <color rgb="FFFFFFCC"/>
      <color rgb="FFCCFF33"/>
      <color rgb="FF66FF99"/>
      <color rgb="FFFF99FF"/>
      <color rgb="FFF1FF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D6E17-21DC-4166-A781-0CE2C2CF286C}">
  <dimension ref="A1:P158"/>
  <sheetViews>
    <sheetView tabSelected="1" zoomScale="120" zoomScaleNormal="120" workbookViewId="0">
      <selection activeCell="K21" sqref="K21"/>
    </sheetView>
  </sheetViews>
  <sheetFormatPr defaultColWidth="9.09765625" defaultRowHeight="14.4" x14ac:dyDescent="0.3"/>
  <cols>
    <col min="1" max="1" width="3.69921875" style="27" customWidth="1"/>
    <col min="2" max="2" width="24.3984375" style="2" customWidth="1"/>
    <col min="3" max="3" width="10.09765625" style="2" customWidth="1"/>
    <col min="4" max="4" width="10.3984375" style="2" customWidth="1"/>
    <col min="5" max="5" width="11" style="2" customWidth="1"/>
    <col min="6" max="6" width="6.09765625" style="2" customWidth="1"/>
    <col min="7" max="7" width="5" style="2" customWidth="1"/>
    <col min="8" max="8" width="8.59765625" style="2" customWidth="1"/>
    <col min="9" max="9" width="8.8984375" style="2" customWidth="1"/>
    <col min="10" max="13" width="8.59765625" style="2" customWidth="1"/>
    <col min="14" max="14" width="11.3984375" style="2" customWidth="1"/>
    <col min="15" max="15" width="8.296875" style="2" customWidth="1"/>
    <col min="16" max="16" width="7.8984375" style="2" customWidth="1"/>
    <col min="17" max="16384" width="9.09765625" style="2"/>
  </cols>
  <sheetData>
    <row r="1" spans="1:16" s="5" customFormat="1" ht="21.9" customHeight="1" x14ac:dyDescent="0.35">
      <c r="A1" s="151"/>
      <c r="B1" s="204" t="s">
        <v>19</v>
      </c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</row>
    <row r="2" spans="1:16" s="5" customFormat="1" ht="18" customHeight="1" x14ac:dyDescent="0.35">
      <c r="A2" s="205" t="s">
        <v>88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</row>
    <row r="3" spans="1:16" s="5" customFormat="1" ht="8.25" customHeight="1" x14ac:dyDescent="0.35">
      <c r="A3" s="206"/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</row>
    <row r="4" spans="1:16" s="6" customFormat="1" ht="21" customHeight="1" x14ac:dyDescent="0.25">
      <c r="A4" s="46"/>
      <c r="B4" s="149" t="s">
        <v>0</v>
      </c>
      <c r="C4" s="207" t="s">
        <v>91</v>
      </c>
      <c r="D4" s="208"/>
      <c r="E4" s="208"/>
      <c r="F4" s="209"/>
      <c r="G4" s="182" t="s">
        <v>11</v>
      </c>
      <c r="H4" s="207" t="s">
        <v>90</v>
      </c>
      <c r="I4" s="208"/>
      <c r="J4" s="208"/>
      <c r="K4" s="208"/>
      <c r="L4" s="208"/>
      <c r="M4" s="208"/>
      <c r="N4" s="210"/>
      <c r="O4" s="211" t="s">
        <v>4</v>
      </c>
      <c r="P4" s="212"/>
    </row>
    <row r="5" spans="1:16" s="6" customFormat="1" ht="37.5" customHeight="1" x14ac:dyDescent="0.25">
      <c r="A5" s="47"/>
      <c r="B5" s="48"/>
      <c r="C5" s="155" t="s">
        <v>1</v>
      </c>
      <c r="D5" s="155" t="s">
        <v>2</v>
      </c>
      <c r="E5" s="155" t="s">
        <v>3</v>
      </c>
      <c r="F5" s="156" t="s">
        <v>85</v>
      </c>
      <c r="G5" s="183" t="s">
        <v>12</v>
      </c>
      <c r="H5" s="150" t="s">
        <v>20</v>
      </c>
      <c r="I5" s="49" t="s">
        <v>21</v>
      </c>
      <c r="J5" s="49" t="s">
        <v>6</v>
      </c>
      <c r="K5" s="49" t="s">
        <v>7</v>
      </c>
      <c r="L5" s="49" t="s">
        <v>8</v>
      </c>
      <c r="M5" s="49" t="s">
        <v>9</v>
      </c>
      <c r="N5" s="49" t="s">
        <v>10</v>
      </c>
      <c r="O5" s="213"/>
      <c r="P5" s="214"/>
    </row>
    <row r="6" spans="1:16" s="6" customFormat="1" ht="17.100000000000001" customHeight="1" x14ac:dyDescent="0.3">
      <c r="A6" s="50">
        <v>1</v>
      </c>
      <c r="B6" s="51" t="s">
        <v>13</v>
      </c>
      <c r="C6" s="52"/>
      <c r="D6" s="52"/>
      <c r="E6" s="52"/>
      <c r="F6" s="52"/>
      <c r="G6" s="184"/>
      <c r="H6" s="52"/>
      <c r="I6" s="52"/>
      <c r="J6" s="52"/>
      <c r="K6" s="52"/>
      <c r="L6" s="52"/>
      <c r="M6" s="52"/>
      <c r="N6" s="52"/>
      <c r="O6" s="82"/>
      <c r="P6" s="83"/>
    </row>
    <row r="7" spans="1:16" s="4" customFormat="1" ht="17.100000000000001" customHeight="1" x14ac:dyDescent="0.3">
      <c r="A7" s="10"/>
      <c r="B7" s="9" t="s">
        <v>22</v>
      </c>
      <c r="C7" s="31">
        <v>1213000</v>
      </c>
      <c r="D7" s="31">
        <v>605970</v>
      </c>
      <c r="E7" s="31">
        <f>C7-D7</f>
        <v>607030</v>
      </c>
      <c r="F7" s="160">
        <f>D7*100/C7</f>
        <v>49.956306677658695</v>
      </c>
      <c r="G7" s="185" t="s">
        <v>11</v>
      </c>
      <c r="H7" s="31">
        <v>100995</v>
      </c>
      <c r="I7" s="31">
        <v>100995</v>
      </c>
      <c r="J7" s="31">
        <v>100995</v>
      </c>
      <c r="K7" s="31">
        <v>100995</v>
      </c>
      <c r="L7" s="31">
        <v>100995</v>
      </c>
      <c r="M7" s="31">
        <v>100995</v>
      </c>
      <c r="N7" s="31">
        <f t="shared" ref="N7:N14" si="0">SUM(H7:M7)</f>
        <v>605970</v>
      </c>
      <c r="O7" s="109" t="s">
        <v>61</v>
      </c>
      <c r="P7" s="113">
        <f>E7-N7</f>
        <v>1060</v>
      </c>
    </row>
    <row r="8" spans="1:16" s="4" customFormat="1" ht="17.100000000000001" customHeight="1" x14ac:dyDescent="0.3">
      <c r="A8" s="12"/>
      <c r="B8" s="3"/>
      <c r="C8" s="36"/>
      <c r="D8" s="36"/>
      <c r="E8" s="36"/>
      <c r="F8" s="36"/>
      <c r="G8" s="186" t="s">
        <v>12</v>
      </c>
      <c r="H8" s="36">
        <v>100995</v>
      </c>
      <c r="I8" s="36">
        <v>100995</v>
      </c>
      <c r="J8" s="36"/>
      <c r="K8" s="36"/>
      <c r="L8" s="36"/>
      <c r="M8" s="33"/>
      <c r="N8" s="36">
        <f t="shared" si="0"/>
        <v>201990</v>
      </c>
      <c r="O8" s="84" t="s">
        <v>83</v>
      </c>
      <c r="P8" s="144">
        <f>E7-N8</f>
        <v>405040</v>
      </c>
    </row>
    <row r="9" spans="1:16" s="4" customFormat="1" ht="17.100000000000001" customHeight="1" x14ac:dyDescent="0.3">
      <c r="A9" s="50">
        <v>2</v>
      </c>
      <c r="B9" s="53" t="s">
        <v>63</v>
      </c>
      <c r="C9" s="54">
        <f>C11+C13</f>
        <v>133500</v>
      </c>
      <c r="D9" s="54">
        <f>D11+D13</f>
        <v>78167</v>
      </c>
      <c r="E9" s="55">
        <f>C9-D9</f>
        <v>55333</v>
      </c>
      <c r="F9" s="161">
        <f>D9*100/C9</f>
        <v>58.55205992509363</v>
      </c>
      <c r="G9" s="187" t="s">
        <v>11</v>
      </c>
      <c r="H9" s="54">
        <f>H11+H13</f>
        <v>15414</v>
      </c>
      <c r="I9" s="54">
        <f t="shared" ref="I9:M10" si="1">I11+I13</f>
        <v>12482</v>
      </c>
      <c r="J9" s="54">
        <f t="shared" si="1"/>
        <v>13214</v>
      </c>
      <c r="K9" s="54">
        <f t="shared" si="1"/>
        <v>13214</v>
      </c>
      <c r="L9" s="54">
        <f t="shared" si="1"/>
        <v>13214</v>
      </c>
      <c r="M9" s="54">
        <f t="shared" si="1"/>
        <v>13214</v>
      </c>
      <c r="N9" s="54">
        <f t="shared" si="0"/>
        <v>80752</v>
      </c>
      <c r="O9" s="110"/>
      <c r="P9" s="111"/>
    </row>
    <row r="10" spans="1:16" s="4" customFormat="1" ht="17.100000000000001" customHeight="1" x14ac:dyDescent="0.3">
      <c r="A10" s="118"/>
      <c r="B10" s="119" t="s">
        <v>64</v>
      </c>
      <c r="C10" s="120"/>
      <c r="D10" s="121"/>
      <c r="E10" s="122"/>
      <c r="F10" s="122"/>
      <c r="G10" s="188" t="s">
        <v>12</v>
      </c>
      <c r="H10" s="120">
        <f>H12+H14</f>
        <v>12414</v>
      </c>
      <c r="I10" s="120">
        <f t="shared" si="1"/>
        <v>9482</v>
      </c>
      <c r="J10" s="120">
        <f t="shared" si="1"/>
        <v>0</v>
      </c>
      <c r="K10" s="120">
        <f t="shared" si="1"/>
        <v>0</v>
      </c>
      <c r="L10" s="120">
        <f t="shared" si="1"/>
        <v>0</v>
      </c>
      <c r="M10" s="120">
        <f t="shared" si="1"/>
        <v>0</v>
      </c>
      <c r="N10" s="120">
        <f t="shared" si="0"/>
        <v>21896</v>
      </c>
      <c r="O10" s="123"/>
      <c r="P10" s="86"/>
    </row>
    <row r="11" spans="1:16" s="4" customFormat="1" ht="17.100000000000001" customHeight="1" x14ac:dyDescent="0.3">
      <c r="A11" s="7"/>
      <c r="B11" s="124" t="s">
        <v>14</v>
      </c>
      <c r="C11" s="37">
        <v>88600</v>
      </c>
      <c r="D11" s="37">
        <v>57300</v>
      </c>
      <c r="E11" s="37">
        <f>C11-D11</f>
        <v>31300</v>
      </c>
      <c r="F11" s="147">
        <f>D11*100/C11</f>
        <v>64.672686230248303</v>
      </c>
      <c r="G11" s="187" t="s">
        <v>11</v>
      </c>
      <c r="H11" s="34">
        <v>9550</v>
      </c>
      <c r="I11" s="34">
        <v>9550</v>
      </c>
      <c r="J11" s="34">
        <v>9550</v>
      </c>
      <c r="K11" s="34">
        <v>9550</v>
      </c>
      <c r="L11" s="34">
        <v>9550</v>
      </c>
      <c r="M11" s="34">
        <v>9550</v>
      </c>
      <c r="N11" s="34">
        <f t="shared" si="0"/>
        <v>57300</v>
      </c>
      <c r="O11" s="125" t="s">
        <v>66</v>
      </c>
      <c r="P11" s="115">
        <f>E11-N11</f>
        <v>-26000</v>
      </c>
    </row>
    <row r="12" spans="1:16" s="4" customFormat="1" ht="17.100000000000001" customHeight="1" x14ac:dyDescent="0.3">
      <c r="A12" s="10"/>
      <c r="B12" s="3"/>
      <c r="C12" s="33"/>
      <c r="D12" s="33"/>
      <c r="E12" s="33"/>
      <c r="F12" s="162"/>
      <c r="G12" s="186" t="s">
        <v>12</v>
      </c>
      <c r="H12" s="33">
        <v>6550</v>
      </c>
      <c r="I12" s="33">
        <v>6550</v>
      </c>
      <c r="J12" s="33"/>
      <c r="K12" s="33"/>
      <c r="L12" s="33"/>
      <c r="M12" s="33"/>
      <c r="N12" s="33">
        <f t="shared" si="0"/>
        <v>13100</v>
      </c>
      <c r="O12" s="84" t="s">
        <v>83</v>
      </c>
      <c r="P12" s="145">
        <f>E11-N12</f>
        <v>18200</v>
      </c>
    </row>
    <row r="13" spans="1:16" s="4" customFormat="1" ht="17.100000000000001" customHeight="1" x14ac:dyDescent="0.3">
      <c r="A13" s="10"/>
      <c r="B13" s="11" t="s">
        <v>23</v>
      </c>
      <c r="C13" s="32">
        <v>44900</v>
      </c>
      <c r="D13" s="32">
        <v>20867</v>
      </c>
      <c r="E13" s="32">
        <f>C13-D13</f>
        <v>24033</v>
      </c>
      <c r="F13" s="163">
        <f>D13*100/C13</f>
        <v>46.474387527839646</v>
      </c>
      <c r="G13" s="189" t="s">
        <v>11</v>
      </c>
      <c r="H13" s="32">
        <v>5864</v>
      </c>
      <c r="I13" s="32">
        <v>2932</v>
      </c>
      <c r="J13" s="32">
        <v>3664</v>
      </c>
      <c r="K13" s="32">
        <v>3664</v>
      </c>
      <c r="L13" s="32">
        <v>3664</v>
      </c>
      <c r="M13" s="32">
        <v>3664</v>
      </c>
      <c r="N13" s="32">
        <f t="shared" si="0"/>
        <v>23452</v>
      </c>
      <c r="O13" s="112" t="s">
        <v>61</v>
      </c>
      <c r="P13" s="116">
        <f>E13-N13</f>
        <v>581</v>
      </c>
    </row>
    <row r="14" spans="1:16" s="4" customFormat="1" ht="17.100000000000001" customHeight="1" x14ac:dyDescent="0.3">
      <c r="A14" s="12"/>
      <c r="B14" s="3"/>
      <c r="C14" s="33"/>
      <c r="D14" s="33"/>
      <c r="E14" s="33"/>
      <c r="F14" s="33"/>
      <c r="G14" s="186" t="s">
        <v>12</v>
      </c>
      <c r="H14" s="33">
        <v>5864</v>
      </c>
      <c r="I14" s="33">
        <v>2932</v>
      </c>
      <c r="J14" s="33"/>
      <c r="K14" s="33"/>
      <c r="L14" s="33"/>
      <c r="M14" s="33"/>
      <c r="N14" s="33">
        <f t="shared" si="0"/>
        <v>8796</v>
      </c>
      <c r="O14" s="84" t="s">
        <v>83</v>
      </c>
      <c r="P14" s="146">
        <f>E13-N14</f>
        <v>15237</v>
      </c>
    </row>
    <row r="15" spans="1:16" s="4" customFormat="1" ht="17.100000000000001" customHeight="1" x14ac:dyDescent="0.3">
      <c r="A15" s="50">
        <v>3</v>
      </c>
      <c r="B15" s="53" t="s">
        <v>37</v>
      </c>
      <c r="C15" s="54">
        <f>C17+C52</f>
        <v>1132300</v>
      </c>
      <c r="D15" s="54">
        <f>D17+D52</f>
        <v>454197.62</v>
      </c>
      <c r="E15" s="55">
        <f>C15-D15</f>
        <v>678102.38</v>
      </c>
      <c r="F15" s="161">
        <f>D15*100/C15</f>
        <v>40.112834054579174</v>
      </c>
      <c r="G15" s="187" t="s">
        <v>11</v>
      </c>
      <c r="H15" s="54">
        <f>H17+H52</f>
        <v>68323.38</v>
      </c>
      <c r="I15" s="54">
        <f t="shared" ref="I15:M15" si="2">I17+I52</f>
        <v>100079</v>
      </c>
      <c r="J15" s="54">
        <f t="shared" si="2"/>
        <v>223656.91</v>
      </c>
      <c r="K15" s="54">
        <f t="shared" si="2"/>
        <v>155725</v>
      </c>
      <c r="L15" s="54">
        <f t="shared" si="2"/>
        <v>115975</v>
      </c>
      <c r="M15" s="54">
        <f t="shared" si="2"/>
        <v>68725</v>
      </c>
      <c r="N15" s="54">
        <f>SUM(H15:M15)</f>
        <v>732484.29</v>
      </c>
      <c r="O15" s="181" t="s">
        <v>81</v>
      </c>
      <c r="P15" s="152">
        <f>N15-E15</f>
        <v>54381.910000000033</v>
      </c>
    </row>
    <row r="16" spans="1:16" s="4" customFormat="1" ht="17.100000000000001" customHeight="1" x14ac:dyDescent="0.3">
      <c r="A16" s="56"/>
      <c r="B16" s="57" t="s">
        <v>38</v>
      </c>
      <c r="C16" s="58"/>
      <c r="D16" s="59"/>
      <c r="E16" s="60"/>
      <c r="F16" s="60"/>
      <c r="G16" s="186" t="s">
        <v>12</v>
      </c>
      <c r="H16" s="58">
        <f>H18+H53</f>
        <v>0</v>
      </c>
      <c r="I16" s="58">
        <f t="shared" ref="I16:N16" si="3">I18+I53</f>
        <v>0</v>
      </c>
      <c r="J16" s="58">
        <f t="shared" si="3"/>
        <v>0</v>
      </c>
      <c r="K16" s="58">
        <f t="shared" si="3"/>
        <v>0</v>
      </c>
      <c r="L16" s="58">
        <f t="shared" si="3"/>
        <v>0</v>
      </c>
      <c r="M16" s="58">
        <f t="shared" si="3"/>
        <v>0</v>
      </c>
      <c r="N16" s="58">
        <f t="shared" si="3"/>
        <v>0</v>
      </c>
      <c r="O16" s="193" t="s">
        <v>95</v>
      </c>
      <c r="P16" s="194"/>
    </row>
    <row r="17" spans="1:16" s="4" customFormat="1" ht="17.100000000000001" customHeight="1" x14ac:dyDescent="0.3">
      <c r="A17" s="69"/>
      <c r="B17" s="70" t="s">
        <v>39</v>
      </c>
      <c r="C17" s="71">
        <v>1024700</v>
      </c>
      <c r="D17" s="72">
        <v>380415.71</v>
      </c>
      <c r="E17" s="73">
        <f>C17-D17</f>
        <v>644284.29</v>
      </c>
      <c r="F17" s="164">
        <f>D17*100/C17</f>
        <v>37.124593539572558</v>
      </c>
      <c r="G17" s="187" t="s">
        <v>11</v>
      </c>
      <c r="H17" s="71">
        <f>H19+H21+H23+H25+H27+H29+H31+H33+H35+H37+H39+H41+H43+H45+H47+H49+H51</f>
        <v>53623.38</v>
      </c>
      <c r="I17" s="71">
        <f t="shared" ref="I17:M17" si="4">I19+I21+I23+I25+I27+I29+I31+I33+I35+I37+I39+I41+I43+I45+I47+I49+I51</f>
        <v>85379</v>
      </c>
      <c r="J17" s="71">
        <f t="shared" si="4"/>
        <v>208956.91</v>
      </c>
      <c r="K17" s="71">
        <f t="shared" si="4"/>
        <v>141025</v>
      </c>
      <c r="L17" s="71">
        <f t="shared" si="4"/>
        <v>101275</v>
      </c>
      <c r="M17" s="71">
        <f t="shared" si="4"/>
        <v>54025</v>
      </c>
      <c r="N17" s="134">
        <f>SUM(H17:M17)</f>
        <v>644284.29</v>
      </c>
      <c r="O17" s="143"/>
      <c r="P17" s="153"/>
    </row>
    <row r="18" spans="1:16" s="4" customFormat="1" ht="17.100000000000001" customHeight="1" x14ac:dyDescent="0.3">
      <c r="A18" s="74"/>
      <c r="B18" s="75"/>
      <c r="C18" s="76"/>
      <c r="D18" s="77"/>
      <c r="E18" s="78"/>
      <c r="F18" s="78"/>
      <c r="G18" s="186" t="s">
        <v>12</v>
      </c>
      <c r="H18" s="76">
        <f>H20+H22+H24+H26+H28+H30+H32+H34+H36+H38+H40+H42+H44+H46+H48+H50</f>
        <v>0</v>
      </c>
      <c r="I18" s="76">
        <f t="shared" ref="I18:M18" si="5">I20+I22+I24+I26+I28+I30+I32+I34+I36+I38+I40+I42+I44+I46+I48+I50</f>
        <v>0</v>
      </c>
      <c r="J18" s="76">
        <f t="shared" si="5"/>
        <v>0</v>
      </c>
      <c r="K18" s="76">
        <f t="shared" si="5"/>
        <v>0</v>
      </c>
      <c r="L18" s="76">
        <f t="shared" si="5"/>
        <v>0</v>
      </c>
      <c r="M18" s="76">
        <f t="shared" si="5"/>
        <v>0</v>
      </c>
      <c r="N18" s="76">
        <f t="shared" ref="N18:N43" si="6">SUM(H18:M18)</f>
        <v>0</v>
      </c>
      <c r="O18" s="195"/>
      <c r="P18" s="196"/>
    </row>
    <row r="19" spans="1:16" s="4" customFormat="1" ht="17.100000000000001" customHeight="1" x14ac:dyDescent="0.3">
      <c r="A19" s="10"/>
      <c r="B19" s="13" t="s">
        <v>42</v>
      </c>
      <c r="C19" s="34">
        <v>65900</v>
      </c>
      <c r="D19" s="40">
        <v>12600</v>
      </c>
      <c r="E19" s="41">
        <f>C19-D19</f>
        <v>53300</v>
      </c>
      <c r="F19" s="165">
        <f>D19*100/C19</f>
        <v>19.11987860394537</v>
      </c>
      <c r="G19" s="187" t="s">
        <v>11</v>
      </c>
      <c r="H19" s="34"/>
      <c r="I19" s="34"/>
      <c r="J19" s="34">
        <v>53300</v>
      </c>
      <c r="K19" s="34"/>
      <c r="L19" s="34"/>
      <c r="M19" s="34"/>
      <c r="N19" s="34">
        <f t="shared" si="6"/>
        <v>53300</v>
      </c>
      <c r="O19" s="91"/>
      <c r="P19" s="92"/>
    </row>
    <row r="20" spans="1:16" s="4" customFormat="1" ht="17.100000000000001" customHeight="1" x14ac:dyDescent="0.3">
      <c r="A20" s="10"/>
      <c r="B20" s="14"/>
      <c r="C20" s="33"/>
      <c r="D20" s="42"/>
      <c r="E20" s="43"/>
      <c r="F20" s="166"/>
      <c r="G20" s="186" t="s">
        <v>12</v>
      </c>
      <c r="H20" s="33"/>
      <c r="I20" s="33"/>
      <c r="J20" s="33"/>
      <c r="K20" s="33"/>
      <c r="L20" s="33"/>
      <c r="M20" s="33"/>
      <c r="N20" s="33">
        <f t="shared" si="6"/>
        <v>0</v>
      </c>
      <c r="O20" s="84"/>
      <c r="P20" s="88"/>
    </row>
    <row r="21" spans="1:16" s="4" customFormat="1" ht="17.100000000000001" customHeight="1" x14ac:dyDescent="0.3">
      <c r="A21" s="10"/>
      <c r="B21" s="13" t="s">
        <v>46</v>
      </c>
      <c r="C21" s="34">
        <v>9700</v>
      </c>
      <c r="D21" s="40">
        <v>6955</v>
      </c>
      <c r="E21" s="41">
        <f>C21-D21</f>
        <v>2745</v>
      </c>
      <c r="F21" s="165">
        <f>D21*100/C21</f>
        <v>71.701030927835049</v>
      </c>
      <c r="G21" s="187" t="s">
        <v>11</v>
      </c>
      <c r="H21" s="34">
        <v>1391</v>
      </c>
      <c r="I21" s="34">
        <v>1354</v>
      </c>
      <c r="J21" s="34"/>
      <c r="K21" s="34"/>
      <c r="L21" s="34"/>
      <c r="M21" s="34"/>
      <c r="N21" s="34">
        <f t="shared" si="6"/>
        <v>2745</v>
      </c>
      <c r="O21" s="91"/>
      <c r="P21" s="92"/>
    </row>
    <row r="22" spans="1:16" s="4" customFormat="1" ht="17.100000000000001" customHeight="1" x14ac:dyDescent="0.3">
      <c r="A22" s="10"/>
      <c r="B22" s="14"/>
      <c r="C22" s="33"/>
      <c r="D22" s="42"/>
      <c r="E22" s="43"/>
      <c r="F22" s="43"/>
      <c r="G22" s="186" t="s">
        <v>12</v>
      </c>
      <c r="H22" s="33"/>
      <c r="I22" s="33"/>
      <c r="J22" s="33"/>
      <c r="K22" s="33"/>
      <c r="L22" s="33"/>
      <c r="M22" s="33"/>
      <c r="N22" s="33">
        <f t="shared" si="6"/>
        <v>0</v>
      </c>
      <c r="O22" s="84"/>
      <c r="P22" s="88"/>
    </row>
    <row r="23" spans="1:16" s="4" customFormat="1" ht="17.100000000000001" customHeight="1" x14ac:dyDescent="0.3">
      <c r="A23" s="10"/>
      <c r="B23" s="13" t="s">
        <v>15</v>
      </c>
      <c r="C23" s="34"/>
      <c r="D23" s="40"/>
      <c r="E23" s="41"/>
      <c r="F23" s="41"/>
      <c r="G23" s="187" t="s">
        <v>11</v>
      </c>
      <c r="H23" s="34">
        <v>35000</v>
      </c>
      <c r="I23" s="34">
        <v>35000</v>
      </c>
      <c r="J23" s="34">
        <v>35000</v>
      </c>
      <c r="K23" s="34">
        <v>35000</v>
      </c>
      <c r="L23" s="34">
        <v>35000</v>
      </c>
      <c r="M23" s="34">
        <v>35000</v>
      </c>
      <c r="N23" s="34">
        <f t="shared" si="6"/>
        <v>210000</v>
      </c>
      <c r="O23" s="102"/>
      <c r="P23" s="92"/>
    </row>
    <row r="24" spans="1:16" s="4" customFormat="1" ht="17.100000000000001" customHeight="1" x14ac:dyDescent="0.3">
      <c r="A24" s="10"/>
      <c r="B24" s="14"/>
      <c r="C24" s="33"/>
      <c r="D24" s="42"/>
      <c r="E24" s="43"/>
      <c r="F24" s="43"/>
      <c r="G24" s="186" t="s">
        <v>12</v>
      </c>
      <c r="H24" s="33"/>
      <c r="I24" s="33"/>
      <c r="J24" s="33"/>
      <c r="K24" s="33"/>
      <c r="L24" s="33"/>
      <c r="M24" s="33"/>
      <c r="N24" s="33">
        <f t="shared" si="6"/>
        <v>0</v>
      </c>
      <c r="O24" s="87"/>
      <c r="P24" s="93"/>
    </row>
    <row r="25" spans="1:16" s="4" customFormat="1" ht="17.100000000000001" customHeight="1" x14ac:dyDescent="0.3">
      <c r="A25" s="10"/>
      <c r="B25" s="13" t="s">
        <v>29</v>
      </c>
      <c r="C25" s="34"/>
      <c r="D25" s="40"/>
      <c r="E25" s="41"/>
      <c r="F25" s="41"/>
      <c r="G25" s="187" t="s">
        <v>11</v>
      </c>
      <c r="H25" s="34">
        <v>1500</v>
      </c>
      <c r="I25" s="34">
        <v>1500</v>
      </c>
      <c r="J25" s="34">
        <v>1500</v>
      </c>
      <c r="K25" s="34">
        <v>1500</v>
      </c>
      <c r="L25" s="34">
        <v>1500</v>
      </c>
      <c r="M25" s="34">
        <v>1500</v>
      </c>
      <c r="N25" s="34">
        <f t="shared" si="6"/>
        <v>9000</v>
      </c>
      <c r="O25" s="102"/>
      <c r="P25" s="92"/>
    </row>
    <row r="26" spans="1:16" s="4" customFormat="1" ht="17.100000000000001" customHeight="1" x14ac:dyDescent="0.3">
      <c r="A26" s="10"/>
      <c r="B26" s="14"/>
      <c r="C26" s="33"/>
      <c r="D26" s="42"/>
      <c r="E26" s="43"/>
      <c r="F26" s="43"/>
      <c r="G26" s="186" t="s">
        <v>12</v>
      </c>
      <c r="H26" s="33"/>
      <c r="I26" s="33"/>
      <c r="J26" s="33"/>
      <c r="K26" s="33"/>
      <c r="L26" s="33"/>
      <c r="M26" s="33"/>
      <c r="N26" s="33">
        <f t="shared" si="6"/>
        <v>0</v>
      </c>
      <c r="O26" s="87"/>
      <c r="P26" s="88"/>
    </row>
    <row r="27" spans="1:16" s="4" customFormat="1" ht="17.100000000000001" customHeight="1" x14ac:dyDescent="0.3">
      <c r="A27" s="10"/>
      <c r="B27" s="13" t="s">
        <v>27</v>
      </c>
      <c r="C27" s="34"/>
      <c r="D27" s="34"/>
      <c r="E27" s="34"/>
      <c r="F27" s="34"/>
      <c r="G27" s="187" t="s">
        <v>11</v>
      </c>
      <c r="H27" s="34">
        <v>525</v>
      </c>
      <c r="I27" s="34">
        <v>525</v>
      </c>
      <c r="J27" s="34">
        <v>525</v>
      </c>
      <c r="K27" s="34">
        <v>525</v>
      </c>
      <c r="L27" s="34">
        <v>525</v>
      </c>
      <c r="M27" s="34">
        <v>525</v>
      </c>
      <c r="N27" s="34">
        <f t="shared" si="6"/>
        <v>3150</v>
      </c>
      <c r="O27" s="102"/>
      <c r="P27" s="92"/>
    </row>
    <row r="28" spans="1:16" s="4" customFormat="1" ht="17.100000000000001" customHeight="1" x14ac:dyDescent="0.3">
      <c r="A28" s="10"/>
      <c r="B28" s="14"/>
      <c r="C28" s="33"/>
      <c r="D28" s="33"/>
      <c r="E28" s="33"/>
      <c r="F28" s="33"/>
      <c r="G28" s="186" t="s">
        <v>12</v>
      </c>
      <c r="H28" s="33"/>
      <c r="I28" s="33"/>
      <c r="J28" s="33"/>
      <c r="K28" s="33"/>
      <c r="L28" s="33"/>
      <c r="M28" s="33"/>
      <c r="N28" s="33">
        <f t="shared" si="6"/>
        <v>0</v>
      </c>
      <c r="O28" s="87"/>
      <c r="P28" s="88"/>
    </row>
    <row r="29" spans="1:16" s="4" customFormat="1" ht="17.100000000000001" customHeight="1" x14ac:dyDescent="0.3">
      <c r="A29" s="10"/>
      <c r="B29" s="13" t="s">
        <v>40</v>
      </c>
      <c r="C29" s="34"/>
      <c r="D29" s="34"/>
      <c r="E29" s="34"/>
      <c r="F29" s="34"/>
      <c r="G29" s="187" t="s">
        <v>11</v>
      </c>
      <c r="H29" s="34">
        <v>5207.38</v>
      </c>
      <c r="I29" s="34">
        <v>5000</v>
      </c>
      <c r="J29" s="34">
        <v>5000</v>
      </c>
      <c r="K29" s="34">
        <v>7000</v>
      </c>
      <c r="L29" s="34">
        <v>7000</v>
      </c>
      <c r="M29" s="34">
        <v>7000</v>
      </c>
      <c r="N29" s="34">
        <f t="shared" si="6"/>
        <v>36207.380000000005</v>
      </c>
      <c r="O29" s="102"/>
      <c r="P29" s="92"/>
    </row>
    <row r="30" spans="1:16" s="4" customFormat="1" ht="17.100000000000001" customHeight="1" x14ac:dyDescent="0.3">
      <c r="A30" s="10"/>
      <c r="B30" s="14" t="s">
        <v>69</v>
      </c>
      <c r="C30" s="33"/>
      <c r="D30" s="33"/>
      <c r="E30" s="33"/>
      <c r="F30" s="33"/>
      <c r="G30" s="186" t="s">
        <v>12</v>
      </c>
      <c r="H30" s="33"/>
      <c r="I30" s="33"/>
      <c r="J30" s="33"/>
      <c r="K30" s="33"/>
      <c r="L30" s="33"/>
      <c r="M30" s="33"/>
      <c r="N30" s="33">
        <f t="shared" si="6"/>
        <v>0</v>
      </c>
      <c r="O30" s="87"/>
      <c r="P30" s="88"/>
    </row>
    <row r="31" spans="1:16" s="4" customFormat="1" ht="17.100000000000001" customHeight="1" x14ac:dyDescent="0.3">
      <c r="A31" s="10"/>
      <c r="B31" s="13" t="s">
        <v>5</v>
      </c>
      <c r="C31" s="34"/>
      <c r="D31" s="34"/>
      <c r="E31" s="34"/>
      <c r="F31" s="34"/>
      <c r="G31" s="187" t="s">
        <v>11</v>
      </c>
      <c r="H31" s="34">
        <v>5000</v>
      </c>
      <c r="I31" s="34">
        <v>5000</v>
      </c>
      <c r="J31" s="34">
        <v>5000</v>
      </c>
      <c r="K31" s="34">
        <v>5000</v>
      </c>
      <c r="L31" s="34">
        <v>5000</v>
      </c>
      <c r="M31" s="34">
        <v>5000</v>
      </c>
      <c r="N31" s="34">
        <f t="shared" si="6"/>
        <v>30000</v>
      </c>
      <c r="O31" s="102"/>
      <c r="P31" s="92"/>
    </row>
    <row r="32" spans="1:16" s="4" customFormat="1" ht="17.100000000000001" customHeight="1" x14ac:dyDescent="0.3">
      <c r="A32" s="10"/>
      <c r="B32" s="14"/>
      <c r="C32" s="33"/>
      <c r="D32" s="33"/>
      <c r="E32" s="33"/>
      <c r="F32" s="33"/>
      <c r="G32" s="186" t="s">
        <v>12</v>
      </c>
      <c r="H32" s="33"/>
      <c r="I32" s="33"/>
      <c r="J32" s="33"/>
      <c r="K32" s="33"/>
      <c r="L32" s="33"/>
      <c r="M32" s="33"/>
      <c r="N32" s="33">
        <f t="shared" si="6"/>
        <v>0</v>
      </c>
      <c r="O32" s="87"/>
      <c r="P32" s="88"/>
    </row>
    <row r="33" spans="1:16" s="4" customFormat="1" ht="17.100000000000001" customHeight="1" x14ac:dyDescent="0.3">
      <c r="A33" s="10"/>
      <c r="B33" s="13" t="s">
        <v>45</v>
      </c>
      <c r="C33" s="34"/>
      <c r="D33" s="40"/>
      <c r="E33" s="41"/>
      <c r="F33" s="41"/>
      <c r="G33" s="187" t="s">
        <v>11</v>
      </c>
      <c r="H33" s="34">
        <v>5000</v>
      </c>
      <c r="I33" s="129">
        <v>5000</v>
      </c>
      <c r="J33" s="129">
        <v>5000</v>
      </c>
      <c r="K33" s="129">
        <v>5000</v>
      </c>
      <c r="L33" s="129">
        <v>5000</v>
      </c>
      <c r="M33" s="129">
        <v>5000</v>
      </c>
      <c r="N33" s="34">
        <f t="shared" si="6"/>
        <v>30000</v>
      </c>
      <c r="O33" s="102"/>
      <c r="P33" s="92"/>
    </row>
    <row r="34" spans="1:16" s="4" customFormat="1" ht="17.100000000000001" customHeight="1" x14ac:dyDescent="0.3">
      <c r="A34" s="10"/>
      <c r="B34" s="14"/>
      <c r="C34" s="33"/>
      <c r="D34" s="42"/>
      <c r="E34" s="43"/>
      <c r="F34" s="43"/>
      <c r="G34" s="186" t="s">
        <v>12</v>
      </c>
      <c r="H34" s="33"/>
      <c r="I34" s="33"/>
      <c r="J34" s="33"/>
      <c r="K34" s="33"/>
      <c r="L34" s="33"/>
      <c r="M34" s="33"/>
      <c r="N34" s="33">
        <f t="shared" si="6"/>
        <v>0</v>
      </c>
      <c r="O34" s="87"/>
      <c r="P34" s="88"/>
    </row>
    <row r="35" spans="1:16" s="4" customFormat="1" ht="17.100000000000001" customHeight="1" x14ac:dyDescent="0.3">
      <c r="A35" s="10"/>
      <c r="B35" s="13" t="s">
        <v>67</v>
      </c>
      <c r="C35" s="34"/>
      <c r="D35" s="40"/>
      <c r="E35" s="41"/>
      <c r="F35" s="41"/>
      <c r="G35" s="187" t="s">
        <v>11</v>
      </c>
      <c r="H35" s="34"/>
      <c r="I35" s="34">
        <v>20000</v>
      </c>
      <c r="J35" s="34"/>
      <c r="K35" s="34"/>
      <c r="L35" s="34">
        <v>5000</v>
      </c>
      <c r="M35" s="34"/>
      <c r="N35" s="34">
        <f t="shared" si="6"/>
        <v>25000</v>
      </c>
      <c r="O35" s="102"/>
      <c r="P35" s="92"/>
    </row>
    <row r="36" spans="1:16" s="4" customFormat="1" ht="17.100000000000001" customHeight="1" x14ac:dyDescent="0.3">
      <c r="A36" s="10"/>
      <c r="B36" s="14"/>
      <c r="C36" s="33"/>
      <c r="D36" s="42"/>
      <c r="E36" s="43"/>
      <c r="F36" s="43"/>
      <c r="G36" s="186" t="s">
        <v>12</v>
      </c>
      <c r="H36" s="33"/>
      <c r="I36" s="33"/>
      <c r="J36" s="33"/>
      <c r="K36" s="33"/>
      <c r="L36" s="33"/>
      <c r="M36" s="33"/>
      <c r="N36" s="33">
        <f t="shared" si="6"/>
        <v>0</v>
      </c>
      <c r="O36" s="87"/>
      <c r="P36" s="88"/>
    </row>
    <row r="37" spans="1:16" s="4" customFormat="1" ht="17.100000000000001" customHeight="1" x14ac:dyDescent="0.3">
      <c r="A37" s="10"/>
      <c r="B37" s="13" t="s">
        <v>44</v>
      </c>
      <c r="C37" s="34"/>
      <c r="D37" s="34"/>
      <c r="E37" s="34"/>
      <c r="F37" s="34"/>
      <c r="G37" s="187" t="s">
        <v>11</v>
      </c>
      <c r="H37" s="34"/>
      <c r="I37" s="34">
        <v>1000</v>
      </c>
      <c r="J37" s="34">
        <v>2000</v>
      </c>
      <c r="K37" s="34">
        <v>1000</v>
      </c>
      <c r="L37" s="34"/>
      <c r="M37" s="34"/>
      <c r="N37" s="34">
        <f t="shared" si="6"/>
        <v>4000</v>
      </c>
      <c r="O37" s="102"/>
      <c r="P37" s="92"/>
    </row>
    <row r="38" spans="1:16" s="4" customFormat="1" ht="17.100000000000001" customHeight="1" x14ac:dyDescent="0.3">
      <c r="A38" s="10"/>
      <c r="B38" s="14" t="s">
        <v>43</v>
      </c>
      <c r="C38" s="33"/>
      <c r="D38" s="33"/>
      <c r="E38" s="33"/>
      <c r="F38" s="33"/>
      <c r="G38" s="186" t="s">
        <v>12</v>
      </c>
      <c r="H38" s="33"/>
      <c r="I38" s="33"/>
      <c r="J38" s="33"/>
      <c r="K38" s="33"/>
      <c r="L38" s="33"/>
      <c r="M38" s="33"/>
      <c r="N38" s="33">
        <f t="shared" si="6"/>
        <v>0</v>
      </c>
      <c r="O38" s="87"/>
      <c r="P38" s="88"/>
    </row>
    <row r="39" spans="1:16" s="4" customFormat="1" ht="17.100000000000001" customHeight="1" x14ac:dyDescent="0.3">
      <c r="A39" s="10"/>
      <c r="B39" s="13" t="s">
        <v>24</v>
      </c>
      <c r="C39" s="34"/>
      <c r="D39" s="40"/>
      <c r="E39" s="41"/>
      <c r="F39" s="41"/>
      <c r="G39" s="187" t="s">
        <v>11</v>
      </c>
      <c r="H39" s="34"/>
      <c r="I39" s="34"/>
      <c r="J39" s="34">
        <v>36250</v>
      </c>
      <c r="K39" s="34"/>
      <c r="L39" s="34">
        <v>36250</v>
      </c>
      <c r="M39" s="34"/>
      <c r="N39" s="34">
        <f t="shared" si="6"/>
        <v>72500</v>
      </c>
      <c r="O39" s="102"/>
      <c r="P39" s="92"/>
    </row>
    <row r="40" spans="1:16" s="4" customFormat="1" ht="17.100000000000001" customHeight="1" x14ac:dyDescent="0.3">
      <c r="A40" s="10"/>
      <c r="B40" s="14"/>
      <c r="C40" s="33"/>
      <c r="D40" s="42"/>
      <c r="E40" s="43"/>
      <c r="F40" s="43"/>
      <c r="G40" s="186" t="s">
        <v>12</v>
      </c>
      <c r="H40" s="33"/>
      <c r="I40" s="33"/>
      <c r="J40" s="33"/>
      <c r="K40" s="33"/>
      <c r="L40" s="33"/>
      <c r="M40" s="33"/>
      <c r="N40" s="33">
        <f t="shared" si="6"/>
        <v>0</v>
      </c>
      <c r="O40" s="87"/>
      <c r="P40" s="93"/>
    </row>
    <row r="41" spans="1:16" s="4" customFormat="1" ht="17.100000000000001" customHeight="1" x14ac:dyDescent="0.3">
      <c r="A41" s="10"/>
      <c r="B41" s="13" t="s">
        <v>31</v>
      </c>
      <c r="C41" s="34"/>
      <c r="D41" s="34"/>
      <c r="E41" s="34"/>
      <c r="F41" s="34"/>
      <c r="G41" s="187" t="s">
        <v>11</v>
      </c>
      <c r="H41" s="34"/>
      <c r="I41" s="34">
        <v>1000</v>
      </c>
      <c r="J41" s="34">
        <v>1000</v>
      </c>
      <c r="K41" s="34">
        <v>1000</v>
      </c>
      <c r="L41" s="34">
        <v>1000</v>
      </c>
      <c r="M41" s="34"/>
      <c r="N41" s="34">
        <f t="shared" si="6"/>
        <v>4000</v>
      </c>
      <c r="O41" s="102"/>
      <c r="P41" s="92"/>
    </row>
    <row r="42" spans="1:16" s="4" customFormat="1" ht="17.100000000000001" customHeight="1" x14ac:dyDescent="0.3">
      <c r="A42" s="10"/>
      <c r="B42" s="14" t="s">
        <v>32</v>
      </c>
      <c r="C42" s="33"/>
      <c r="D42" s="33"/>
      <c r="E42" s="33"/>
      <c r="F42" s="33"/>
      <c r="G42" s="186" t="s">
        <v>12</v>
      </c>
      <c r="H42" s="33"/>
      <c r="I42" s="33"/>
      <c r="J42" s="33"/>
      <c r="K42" s="33"/>
      <c r="L42" s="33"/>
      <c r="M42" s="33"/>
      <c r="N42" s="33">
        <f t="shared" si="6"/>
        <v>0</v>
      </c>
      <c r="O42" s="87"/>
      <c r="P42" s="88"/>
    </row>
    <row r="43" spans="1:16" s="4" customFormat="1" ht="17.100000000000001" customHeight="1" x14ac:dyDescent="0.3">
      <c r="A43" s="10"/>
      <c r="B43" s="13" t="s">
        <v>33</v>
      </c>
      <c r="C43" s="34"/>
      <c r="D43" s="34"/>
      <c r="E43" s="34"/>
      <c r="F43" s="34"/>
      <c r="G43" s="187" t="s">
        <v>11</v>
      </c>
      <c r="H43" s="34"/>
      <c r="I43" s="34">
        <v>10000</v>
      </c>
      <c r="J43" s="34"/>
      <c r="K43" s="34">
        <v>5000</v>
      </c>
      <c r="L43" s="34"/>
      <c r="M43" s="34"/>
      <c r="N43" s="34">
        <f t="shared" si="6"/>
        <v>15000</v>
      </c>
      <c r="O43" s="102"/>
      <c r="P43" s="92"/>
    </row>
    <row r="44" spans="1:16" s="4" customFormat="1" ht="17.100000000000001" customHeight="1" x14ac:dyDescent="0.3">
      <c r="A44" s="10"/>
      <c r="B44" s="14"/>
      <c r="C44" s="33"/>
      <c r="D44" s="33"/>
      <c r="E44" s="33"/>
      <c r="F44" s="33"/>
      <c r="G44" s="186" t="s">
        <v>12</v>
      </c>
      <c r="H44" s="33"/>
      <c r="I44" s="33"/>
      <c r="J44" s="33"/>
      <c r="K44" s="33"/>
      <c r="L44" s="33"/>
      <c r="M44" s="33"/>
      <c r="N44" s="33"/>
      <c r="O44" s="87"/>
      <c r="P44" s="88"/>
    </row>
    <row r="45" spans="1:16" s="4" customFormat="1" ht="17.100000000000001" customHeight="1" x14ac:dyDescent="0.3">
      <c r="A45" s="10"/>
      <c r="B45" s="13" t="s">
        <v>70</v>
      </c>
      <c r="C45" s="34"/>
      <c r="D45" s="34"/>
      <c r="E45" s="34"/>
      <c r="F45" s="34"/>
      <c r="G45" s="187" t="s">
        <v>11</v>
      </c>
      <c r="H45" s="34"/>
      <c r="I45" s="34"/>
      <c r="J45" s="34">
        <v>5000</v>
      </c>
      <c r="K45" s="34">
        <v>5000</v>
      </c>
      <c r="L45" s="34"/>
      <c r="M45" s="34"/>
      <c r="N45" s="34">
        <f>SUM(H45:M45)</f>
        <v>10000</v>
      </c>
      <c r="O45" s="102"/>
      <c r="P45" s="92"/>
    </row>
    <row r="46" spans="1:16" s="4" customFormat="1" ht="17.100000000000001" customHeight="1" x14ac:dyDescent="0.3">
      <c r="A46" s="10"/>
      <c r="B46" s="14"/>
      <c r="C46" s="33"/>
      <c r="D46" s="33"/>
      <c r="E46" s="33"/>
      <c r="F46" s="33"/>
      <c r="G46" s="186" t="s">
        <v>12</v>
      </c>
      <c r="H46" s="33"/>
      <c r="I46" s="33"/>
      <c r="J46" s="33"/>
      <c r="K46" s="33"/>
      <c r="L46" s="33"/>
      <c r="M46" s="33"/>
      <c r="N46" s="33"/>
      <c r="O46" s="87"/>
      <c r="P46" s="88"/>
    </row>
    <row r="47" spans="1:16" s="4" customFormat="1" ht="17.100000000000001" customHeight="1" x14ac:dyDescent="0.3">
      <c r="A47" s="10"/>
      <c r="B47" s="13" t="s">
        <v>28</v>
      </c>
      <c r="C47" s="34"/>
      <c r="D47" s="40"/>
      <c r="E47" s="41"/>
      <c r="F47" s="41"/>
      <c r="G47" s="187" t="s">
        <v>11</v>
      </c>
      <c r="H47" s="34"/>
      <c r="I47" s="34"/>
      <c r="J47" s="34">
        <v>5000</v>
      </c>
      <c r="K47" s="34"/>
      <c r="L47" s="34">
        <v>5000</v>
      </c>
      <c r="M47" s="34"/>
      <c r="N47" s="34">
        <f>SUM(H47:M47)</f>
        <v>10000</v>
      </c>
      <c r="O47" s="102"/>
      <c r="P47" s="92"/>
    </row>
    <row r="48" spans="1:16" s="4" customFormat="1" ht="17.100000000000001" customHeight="1" x14ac:dyDescent="0.3">
      <c r="A48" s="10"/>
      <c r="B48" s="14"/>
      <c r="C48" s="33"/>
      <c r="D48" s="42"/>
      <c r="E48" s="43"/>
      <c r="F48" s="43"/>
      <c r="G48" s="186" t="s">
        <v>12</v>
      </c>
      <c r="H48" s="33"/>
      <c r="I48" s="33"/>
      <c r="J48" s="33"/>
      <c r="K48" s="33"/>
      <c r="L48" s="33"/>
      <c r="M48" s="33"/>
      <c r="N48" s="33">
        <f>SUM(H48:M48)</f>
        <v>0</v>
      </c>
      <c r="O48" s="87"/>
      <c r="P48" s="93"/>
    </row>
    <row r="49" spans="1:16" s="4" customFormat="1" ht="17.100000000000001" customHeight="1" x14ac:dyDescent="0.3">
      <c r="A49" s="10"/>
      <c r="B49" s="13" t="s">
        <v>84</v>
      </c>
      <c r="C49" s="34"/>
      <c r="D49" s="34"/>
      <c r="E49" s="34"/>
      <c r="F49" s="34"/>
      <c r="G49" s="187" t="s">
        <v>11</v>
      </c>
      <c r="H49" s="34"/>
      <c r="I49" s="34"/>
      <c r="J49" s="34"/>
      <c r="K49" s="34">
        <v>75000</v>
      </c>
      <c r="L49" s="34"/>
      <c r="M49" s="34"/>
      <c r="N49" s="34">
        <f>SUM(H49:M49)</f>
        <v>75000</v>
      </c>
      <c r="O49" s="91"/>
      <c r="P49" s="92"/>
    </row>
    <row r="50" spans="1:16" s="4" customFormat="1" ht="17.100000000000001" customHeight="1" x14ac:dyDescent="0.3">
      <c r="A50" s="10"/>
      <c r="B50" s="14"/>
      <c r="C50" s="33"/>
      <c r="D50" s="33"/>
      <c r="E50" s="33"/>
      <c r="F50" s="33"/>
      <c r="G50" s="186" t="s">
        <v>12</v>
      </c>
      <c r="H50" s="33"/>
      <c r="I50" s="33"/>
      <c r="J50" s="33"/>
      <c r="K50" s="33"/>
      <c r="L50" s="33"/>
      <c r="M50" s="33"/>
      <c r="N50" s="33">
        <f t="shared" ref="N50:N58" si="7">SUM(H50:M50)</f>
        <v>0</v>
      </c>
      <c r="O50" s="87"/>
      <c r="P50" s="88"/>
    </row>
    <row r="51" spans="1:16" s="4" customFormat="1" ht="17.100000000000001" customHeight="1" x14ac:dyDescent="0.3">
      <c r="A51" s="10"/>
      <c r="B51" s="13" t="s">
        <v>92</v>
      </c>
      <c r="C51" s="34"/>
      <c r="D51" s="34"/>
      <c r="E51" s="34"/>
      <c r="F51" s="34"/>
      <c r="G51" s="187"/>
      <c r="H51" s="34"/>
      <c r="I51" s="34"/>
      <c r="J51" s="34">
        <v>54381.91</v>
      </c>
      <c r="K51" s="34"/>
      <c r="L51" s="34"/>
      <c r="M51" s="34"/>
      <c r="N51" s="34">
        <f>SUM(H51:M51)</f>
        <v>54381.91</v>
      </c>
      <c r="O51" s="91"/>
      <c r="P51" s="92"/>
    </row>
    <row r="52" spans="1:16" s="4" customFormat="1" ht="17.100000000000001" customHeight="1" x14ac:dyDescent="0.3">
      <c r="A52" s="74"/>
      <c r="B52" s="169" t="s">
        <v>41</v>
      </c>
      <c r="C52" s="170">
        <v>107600</v>
      </c>
      <c r="D52" s="170">
        <v>73781.91</v>
      </c>
      <c r="E52" s="171">
        <f>C52-D52</f>
        <v>33818.089999999997</v>
      </c>
      <c r="F52" s="172">
        <f>D52*100/C52</f>
        <v>68.570548327137544</v>
      </c>
      <c r="G52" s="189" t="s">
        <v>11</v>
      </c>
      <c r="H52" s="170">
        <f>H54+H56+H58</f>
        <v>14700</v>
      </c>
      <c r="I52" s="170">
        <f t="shared" ref="I52:M52" si="8">I54+I56+I58</f>
        <v>14700</v>
      </c>
      <c r="J52" s="170">
        <f t="shared" si="8"/>
        <v>14700</v>
      </c>
      <c r="K52" s="170">
        <f t="shared" si="8"/>
        <v>14700</v>
      </c>
      <c r="L52" s="170">
        <f t="shared" si="8"/>
        <v>14700</v>
      </c>
      <c r="M52" s="170">
        <f t="shared" si="8"/>
        <v>14700</v>
      </c>
      <c r="N52" s="170">
        <f t="shared" si="7"/>
        <v>88200</v>
      </c>
      <c r="O52" s="173" t="s">
        <v>66</v>
      </c>
      <c r="P52" s="174">
        <f>E52-N52</f>
        <v>-54381.91</v>
      </c>
    </row>
    <row r="53" spans="1:16" s="4" customFormat="1" ht="17.100000000000001" customHeight="1" x14ac:dyDescent="0.3">
      <c r="A53" s="74"/>
      <c r="B53" s="75"/>
      <c r="C53" s="76"/>
      <c r="D53" s="76"/>
      <c r="E53" s="76"/>
      <c r="F53" s="76"/>
      <c r="G53" s="186" t="s">
        <v>12</v>
      </c>
      <c r="H53" s="76"/>
      <c r="I53" s="76"/>
      <c r="J53" s="76"/>
      <c r="K53" s="76"/>
      <c r="L53" s="76"/>
      <c r="M53" s="76"/>
      <c r="N53" s="76">
        <f t="shared" si="7"/>
        <v>0</v>
      </c>
      <c r="O53" s="90"/>
      <c r="P53" s="94"/>
    </row>
    <row r="54" spans="1:16" s="4" customFormat="1" ht="17.100000000000001" customHeight="1" x14ac:dyDescent="0.3">
      <c r="A54" s="10"/>
      <c r="B54" s="13" t="s">
        <v>25</v>
      </c>
      <c r="C54" s="34"/>
      <c r="D54" s="40"/>
      <c r="E54" s="41"/>
      <c r="F54" s="41"/>
      <c r="G54" s="187" t="s">
        <v>11</v>
      </c>
      <c r="H54" s="34">
        <v>10000</v>
      </c>
      <c r="I54" s="34">
        <v>10000</v>
      </c>
      <c r="J54" s="34">
        <v>10000</v>
      </c>
      <c r="K54" s="34">
        <v>10000</v>
      </c>
      <c r="L54" s="34">
        <v>10000</v>
      </c>
      <c r="M54" s="34">
        <v>10000</v>
      </c>
      <c r="N54" s="34">
        <f t="shared" si="7"/>
        <v>60000</v>
      </c>
      <c r="O54" s="91"/>
      <c r="P54" s="92"/>
    </row>
    <row r="55" spans="1:16" s="4" customFormat="1" ht="17.100000000000001" customHeight="1" x14ac:dyDescent="0.3">
      <c r="A55" s="10"/>
      <c r="B55" s="14"/>
      <c r="C55" s="33"/>
      <c r="D55" s="33"/>
      <c r="E55" s="33"/>
      <c r="F55" s="33"/>
      <c r="G55" s="186" t="s">
        <v>12</v>
      </c>
      <c r="H55" s="33"/>
      <c r="I55" s="33"/>
      <c r="J55" s="33"/>
      <c r="K55" s="33"/>
      <c r="L55" s="33"/>
      <c r="M55" s="33"/>
      <c r="N55" s="33">
        <f t="shared" si="7"/>
        <v>0</v>
      </c>
      <c r="O55" s="87"/>
      <c r="P55" s="88"/>
    </row>
    <row r="56" spans="1:16" s="4" customFormat="1" ht="17.100000000000001" customHeight="1" x14ac:dyDescent="0.3">
      <c r="A56" s="10"/>
      <c r="B56" s="13" t="s">
        <v>26</v>
      </c>
      <c r="C56" s="34"/>
      <c r="D56" s="34"/>
      <c r="E56" s="34"/>
      <c r="F56" s="34"/>
      <c r="G56" s="187" t="s">
        <v>11</v>
      </c>
      <c r="H56" s="34">
        <v>2700</v>
      </c>
      <c r="I56" s="34">
        <v>2700</v>
      </c>
      <c r="J56" s="34">
        <v>2700</v>
      </c>
      <c r="K56" s="34">
        <v>2700</v>
      </c>
      <c r="L56" s="34">
        <v>2700</v>
      </c>
      <c r="M56" s="34">
        <v>2700</v>
      </c>
      <c r="N56" s="34">
        <f t="shared" si="7"/>
        <v>16200</v>
      </c>
      <c r="O56" s="91"/>
      <c r="P56" s="92"/>
    </row>
    <row r="57" spans="1:16" s="4" customFormat="1" ht="17.100000000000001" customHeight="1" x14ac:dyDescent="0.3">
      <c r="A57" s="19"/>
      <c r="B57" s="28"/>
      <c r="C57" s="35"/>
      <c r="D57" s="35"/>
      <c r="E57" s="35"/>
      <c r="F57" s="35"/>
      <c r="G57" s="188" t="s">
        <v>12</v>
      </c>
      <c r="H57" s="35"/>
      <c r="I57" s="35"/>
      <c r="J57" s="35"/>
      <c r="K57" s="35"/>
      <c r="L57" s="35"/>
      <c r="M57" s="35"/>
      <c r="N57" s="35">
        <f t="shared" si="7"/>
        <v>0</v>
      </c>
      <c r="O57" s="95"/>
      <c r="P57" s="96"/>
    </row>
    <row r="58" spans="1:16" s="4" customFormat="1" ht="17.100000000000001" customHeight="1" x14ac:dyDescent="0.3">
      <c r="A58" s="10"/>
      <c r="B58" s="13" t="s">
        <v>16</v>
      </c>
      <c r="C58" s="34"/>
      <c r="D58" s="34"/>
      <c r="E58" s="34"/>
      <c r="F58" s="34"/>
      <c r="G58" s="187" t="s">
        <v>11</v>
      </c>
      <c r="H58" s="34">
        <v>2000</v>
      </c>
      <c r="I58" s="34">
        <v>2000</v>
      </c>
      <c r="J58" s="34">
        <v>2000</v>
      </c>
      <c r="K58" s="34">
        <v>2000</v>
      </c>
      <c r="L58" s="34">
        <v>2000</v>
      </c>
      <c r="M58" s="34">
        <v>2000</v>
      </c>
      <c r="N58" s="34">
        <f t="shared" si="7"/>
        <v>12000</v>
      </c>
      <c r="O58" s="91"/>
      <c r="P58" s="92"/>
    </row>
    <row r="59" spans="1:16" s="4" customFormat="1" ht="17.100000000000001" customHeight="1" x14ac:dyDescent="0.3">
      <c r="A59" s="29"/>
      <c r="B59" s="30"/>
      <c r="C59" s="36"/>
      <c r="D59" s="36"/>
      <c r="E59" s="36"/>
      <c r="F59" s="36"/>
      <c r="G59" s="186"/>
      <c r="H59" s="33"/>
      <c r="I59" s="33"/>
      <c r="J59" s="33"/>
      <c r="K59" s="33"/>
      <c r="L59" s="33"/>
      <c r="M59" s="33"/>
      <c r="N59" s="33">
        <f>SUM(H59:M59)</f>
        <v>0</v>
      </c>
      <c r="O59" s="84"/>
      <c r="P59" s="97"/>
    </row>
    <row r="60" spans="1:16" s="4" customFormat="1" ht="17.100000000000001" customHeight="1" x14ac:dyDescent="0.3">
      <c r="A60" s="61">
        <v>4</v>
      </c>
      <c r="B60" s="62" t="s">
        <v>62</v>
      </c>
      <c r="C60" s="63"/>
      <c r="D60" s="63"/>
      <c r="E60" s="63"/>
      <c r="F60" s="63"/>
      <c r="G60" s="190"/>
      <c r="H60" s="63"/>
      <c r="I60" s="63"/>
      <c r="J60" s="63"/>
      <c r="K60" s="63"/>
      <c r="L60" s="63"/>
      <c r="M60" s="63"/>
      <c r="N60" s="63"/>
      <c r="O60" s="98"/>
      <c r="P60" s="99"/>
    </row>
    <row r="61" spans="1:16" s="4" customFormat="1" ht="17.100000000000001" customHeight="1" x14ac:dyDescent="0.3">
      <c r="A61" s="69"/>
      <c r="B61" s="70" t="s">
        <v>51</v>
      </c>
      <c r="C61" s="71">
        <v>77800</v>
      </c>
      <c r="D61" s="71">
        <v>28360.3</v>
      </c>
      <c r="E61" s="71">
        <f>C61-D61</f>
        <v>49439.7</v>
      </c>
      <c r="F61" s="167">
        <f>D61*100/C61</f>
        <v>36.452827763496146</v>
      </c>
      <c r="G61" s="187" t="s">
        <v>11</v>
      </c>
      <c r="H61" s="71">
        <f>H63+H65+H67+H69+H71</f>
        <v>0</v>
      </c>
      <c r="I61" s="71">
        <f t="shared" ref="I61:M62" si="9">I63+I65+I67+I69+I71</f>
        <v>5789.7</v>
      </c>
      <c r="J61" s="71">
        <f t="shared" si="9"/>
        <v>5000</v>
      </c>
      <c r="K61" s="71">
        <f t="shared" si="9"/>
        <v>19725</v>
      </c>
      <c r="L61" s="71">
        <f t="shared" si="9"/>
        <v>17000</v>
      </c>
      <c r="M61" s="71">
        <f t="shared" si="9"/>
        <v>1925</v>
      </c>
      <c r="N61" s="71">
        <f t="shared" ref="N61:N93" si="10">SUM(H61:M61)</f>
        <v>49439.7</v>
      </c>
      <c r="O61" s="89"/>
      <c r="P61" s="126">
        <f>E61-N61</f>
        <v>0</v>
      </c>
    </row>
    <row r="62" spans="1:16" s="4" customFormat="1" ht="17.100000000000001" customHeight="1" x14ac:dyDescent="0.3">
      <c r="A62" s="74"/>
      <c r="B62" s="75"/>
      <c r="C62" s="76"/>
      <c r="D62" s="76"/>
      <c r="E62" s="76"/>
      <c r="F62" s="76"/>
      <c r="G62" s="186" t="s">
        <v>12</v>
      </c>
      <c r="H62" s="76">
        <f>H64+H66+H68+H70+H72</f>
        <v>0</v>
      </c>
      <c r="I62" s="76">
        <f t="shared" si="9"/>
        <v>0</v>
      </c>
      <c r="J62" s="76">
        <f t="shared" si="9"/>
        <v>0</v>
      </c>
      <c r="K62" s="76">
        <f t="shared" si="9"/>
        <v>0</v>
      </c>
      <c r="L62" s="76">
        <f t="shared" si="9"/>
        <v>0</v>
      </c>
      <c r="M62" s="76">
        <f t="shared" si="9"/>
        <v>0</v>
      </c>
      <c r="N62" s="76">
        <f t="shared" si="10"/>
        <v>0</v>
      </c>
      <c r="O62" s="90"/>
      <c r="P62" s="127"/>
    </row>
    <row r="63" spans="1:16" s="4" customFormat="1" ht="17.100000000000001" customHeight="1" x14ac:dyDescent="0.3">
      <c r="A63" s="10"/>
      <c r="B63" s="15" t="s">
        <v>71</v>
      </c>
      <c r="C63" s="37"/>
      <c r="D63" s="37"/>
      <c r="E63" s="37"/>
      <c r="F63" s="37"/>
      <c r="G63" s="187" t="s">
        <v>11</v>
      </c>
      <c r="H63" s="37"/>
      <c r="I63" s="37">
        <v>700</v>
      </c>
      <c r="J63" s="37"/>
      <c r="K63" s="37">
        <v>700</v>
      </c>
      <c r="L63" s="37"/>
      <c r="M63" s="37">
        <v>700</v>
      </c>
      <c r="N63" s="37">
        <f t="shared" si="10"/>
        <v>2100</v>
      </c>
      <c r="O63" s="102"/>
      <c r="P63" s="128"/>
    </row>
    <row r="64" spans="1:16" s="18" customFormat="1" ht="17.100000000000001" customHeight="1" x14ac:dyDescent="0.3">
      <c r="A64" s="16"/>
      <c r="B64" s="17"/>
      <c r="C64" s="38"/>
      <c r="D64" s="38"/>
      <c r="E64" s="38"/>
      <c r="F64" s="38"/>
      <c r="G64" s="186" t="s">
        <v>12</v>
      </c>
      <c r="H64" s="38"/>
      <c r="I64" s="38"/>
      <c r="J64" s="38"/>
      <c r="K64" s="38"/>
      <c r="L64" s="38"/>
      <c r="M64" s="38"/>
      <c r="N64" s="38">
        <f t="shared" si="10"/>
        <v>0</v>
      </c>
      <c r="O64" s="103"/>
      <c r="P64" s="85"/>
    </row>
    <row r="65" spans="1:16" s="18" customFormat="1" ht="17.100000000000001" customHeight="1" x14ac:dyDescent="0.3">
      <c r="A65" s="16"/>
      <c r="B65" s="13" t="s">
        <v>17</v>
      </c>
      <c r="C65" s="34"/>
      <c r="D65" s="34"/>
      <c r="E65" s="39"/>
      <c r="F65" s="39"/>
      <c r="G65" s="187" t="s">
        <v>11</v>
      </c>
      <c r="H65" s="39"/>
      <c r="I65" s="39">
        <v>1225</v>
      </c>
      <c r="J65" s="39"/>
      <c r="K65" s="39">
        <v>1225</v>
      </c>
      <c r="L65" s="39"/>
      <c r="M65" s="39">
        <v>1225</v>
      </c>
      <c r="N65" s="39">
        <f t="shared" si="10"/>
        <v>3675</v>
      </c>
      <c r="O65" s="104"/>
      <c r="P65" s="128"/>
    </row>
    <row r="66" spans="1:16" s="4" customFormat="1" ht="17.100000000000001" customHeight="1" x14ac:dyDescent="0.3">
      <c r="A66" s="10"/>
      <c r="B66" s="14"/>
      <c r="C66" s="33"/>
      <c r="D66" s="33"/>
      <c r="E66" s="33"/>
      <c r="F66" s="33"/>
      <c r="G66" s="186" t="s">
        <v>12</v>
      </c>
      <c r="H66" s="33"/>
      <c r="I66" s="33"/>
      <c r="J66" s="33"/>
      <c r="K66" s="33"/>
      <c r="L66" s="33"/>
      <c r="M66" s="33"/>
      <c r="N66" s="33">
        <f t="shared" si="10"/>
        <v>0</v>
      </c>
      <c r="O66" s="87"/>
      <c r="P66" s="85"/>
    </row>
    <row r="67" spans="1:16" s="4" customFormat="1" ht="17.100000000000001" customHeight="1" x14ac:dyDescent="0.3">
      <c r="A67" s="10"/>
      <c r="B67" s="13" t="s">
        <v>30</v>
      </c>
      <c r="C67" s="34"/>
      <c r="D67" s="34"/>
      <c r="E67" s="34"/>
      <c r="F67" s="34"/>
      <c r="G67" s="187" t="s">
        <v>11</v>
      </c>
      <c r="H67" s="34"/>
      <c r="I67" s="34"/>
      <c r="J67" s="34"/>
      <c r="K67" s="34">
        <v>12800</v>
      </c>
      <c r="L67" s="34"/>
      <c r="M67" s="34"/>
      <c r="N67" s="34">
        <f t="shared" si="10"/>
        <v>12800</v>
      </c>
      <c r="O67" s="91"/>
      <c r="P67" s="128"/>
    </row>
    <row r="68" spans="1:16" s="4" customFormat="1" ht="17.100000000000001" customHeight="1" x14ac:dyDescent="0.3">
      <c r="A68" s="10"/>
      <c r="B68" s="14"/>
      <c r="C68" s="33"/>
      <c r="D68" s="33"/>
      <c r="E68" s="33"/>
      <c r="F68" s="33"/>
      <c r="G68" s="186" t="s">
        <v>12</v>
      </c>
      <c r="H68" s="33"/>
      <c r="I68" s="33"/>
      <c r="J68" s="33"/>
      <c r="K68" s="33"/>
      <c r="L68" s="33"/>
      <c r="M68" s="33"/>
      <c r="N68" s="33">
        <f t="shared" si="10"/>
        <v>0</v>
      </c>
      <c r="O68" s="87"/>
      <c r="P68" s="85"/>
    </row>
    <row r="69" spans="1:16" s="4" customFormat="1" ht="17.100000000000001" customHeight="1" x14ac:dyDescent="0.3">
      <c r="A69" s="10"/>
      <c r="B69" s="13" t="s">
        <v>36</v>
      </c>
      <c r="C69" s="34"/>
      <c r="D69" s="34"/>
      <c r="E69" s="34"/>
      <c r="F69" s="34"/>
      <c r="G69" s="187" t="s">
        <v>11</v>
      </c>
      <c r="H69" s="34"/>
      <c r="I69" s="34">
        <v>3864.7</v>
      </c>
      <c r="J69" s="34">
        <v>5000</v>
      </c>
      <c r="K69" s="34">
        <v>5000</v>
      </c>
      <c r="L69" s="34">
        <v>5000</v>
      </c>
      <c r="M69" s="34"/>
      <c r="N69" s="34">
        <f t="shared" si="10"/>
        <v>18864.7</v>
      </c>
      <c r="O69" s="91"/>
      <c r="P69" s="128"/>
    </row>
    <row r="70" spans="1:16" s="4" customFormat="1" ht="17.100000000000001" customHeight="1" x14ac:dyDescent="0.3">
      <c r="A70" s="10"/>
      <c r="B70" s="14"/>
      <c r="C70" s="33"/>
      <c r="D70" s="33"/>
      <c r="E70" s="33"/>
      <c r="F70" s="33"/>
      <c r="G70" s="186" t="s">
        <v>12</v>
      </c>
      <c r="H70" s="33"/>
      <c r="I70" s="33"/>
      <c r="J70" s="33"/>
      <c r="K70" s="33"/>
      <c r="L70" s="33"/>
      <c r="M70" s="33"/>
      <c r="N70" s="33">
        <f t="shared" si="10"/>
        <v>0</v>
      </c>
      <c r="O70" s="87"/>
      <c r="P70" s="85"/>
    </row>
    <row r="71" spans="1:16" s="4" customFormat="1" ht="17.100000000000001" customHeight="1" x14ac:dyDescent="0.3">
      <c r="A71" s="10"/>
      <c r="B71" s="13" t="s">
        <v>47</v>
      </c>
      <c r="C71" s="34"/>
      <c r="D71" s="34"/>
      <c r="E71" s="34"/>
      <c r="F71" s="34"/>
      <c r="G71" s="187" t="s">
        <v>11</v>
      </c>
      <c r="H71" s="34"/>
      <c r="I71" s="34"/>
      <c r="J71" s="34"/>
      <c r="K71" s="34"/>
      <c r="L71" s="34">
        <v>12000</v>
      </c>
      <c r="M71" s="34"/>
      <c r="N71" s="34">
        <f t="shared" si="10"/>
        <v>12000</v>
      </c>
      <c r="O71" s="91"/>
      <c r="P71" s="128"/>
    </row>
    <row r="72" spans="1:16" s="4" customFormat="1" ht="17.100000000000001" customHeight="1" x14ac:dyDescent="0.3">
      <c r="A72" s="19"/>
      <c r="B72" s="14"/>
      <c r="C72" s="33"/>
      <c r="D72" s="33"/>
      <c r="E72" s="33"/>
      <c r="F72" s="33"/>
      <c r="G72" s="186" t="s">
        <v>12</v>
      </c>
      <c r="H72" s="33"/>
      <c r="I72" s="33"/>
      <c r="J72" s="33"/>
      <c r="K72" s="33"/>
      <c r="L72" s="33"/>
      <c r="M72" s="33"/>
      <c r="N72" s="33">
        <f t="shared" si="10"/>
        <v>0</v>
      </c>
      <c r="O72" s="87"/>
      <c r="P72" s="85"/>
    </row>
    <row r="73" spans="1:16" s="4" customFormat="1" ht="17.100000000000001" customHeight="1" x14ac:dyDescent="0.3">
      <c r="A73" s="74"/>
      <c r="B73" s="70" t="s">
        <v>52</v>
      </c>
      <c r="C73" s="71">
        <v>20207</v>
      </c>
      <c r="D73" s="71">
        <v>560</v>
      </c>
      <c r="E73" s="71">
        <f>C73-D73</f>
        <v>19647</v>
      </c>
      <c r="F73" s="168">
        <f>D73*100/C73</f>
        <v>2.7713168703914484</v>
      </c>
      <c r="G73" s="187" t="s">
        <v>11</v>
      </c>
      <c r="H73" s="71">
        <f>H75+H77+H79</f>
        <v>0</v>
      </c>
      <c r="I73" s="71">
        <f t="shared" ref="I73:M74" si="11">I75+I77+I79</f>
        <v>1080</v>
      </c>
      <c r="J73" s="71">
        <f t="shared" si="11"/>
        <v>1080</v>
      </c>
      <c r="K73" s="71">
        <f t="shared" si="11"/>
        <v>6580</v>
      </c>
      <c r="L73" s="71">
        <f t="shared" si="11"/>
        <v>9827</v>
      </c>
      <c r="M73" s="71">
        <f t="shared" si="11"/>
        <v>1080</v>
      </c>
      <c r="N73" s="71">
        <f t="shared" si="10"/>
        <v>19647</v>
      </c>
      <c r="O73" s="200">
        <f>E73-N73</f>
        <v>0</v>
      </c>
      <c r="P73" s="201"/>
    </row>
    <row r="74" spans="1:16" s="4" customFormat="1" ht="17.100000000000001" customHeight="1" x14ac:dyDescent="0.3">
      <c r="A74" s="74"/>
      <c r="B74" s="75"/>
      <c r="C74" s="76"/>
      <c r="D74" s="76"/>
      <c r="E74" s="76"/>
      <c r="F74" s="76"/>
      <c r="G74" s="186" t="s">
        <v>12</v>
      </c>
      <c r="H74" s="76">
        <f>H76+H78+H80</f>
        <v>0</v>
      </c>
      <c r="I74" s="76">
        <f t="shared" si="11"/>
        <v>0</v>
      </c>
      <c r="J74" s="76">
        <f t="shared" si="11"/>
        <v>0</v>
      </c>
      <c r="K74" s="76">
        <f t="shared" si="11"/>
        <v>0</v>
      </c>
      <c r="L74" s="76">
        <f t="shared" si="11"/>
        <v>0</v>
      </c>
      <c r="M74" s="76">
        <f t="shared" si="11"/>
        <v>0</v>
      </c>
      <c r="N74" s="76">
        <f t="shared" ref="N74" si="12">N76+N78</f>
        <v>0</v>
      </c>
      <c r="O74" s="90">
        <f>SUM(H74:N74)</f>
        <v>0</v>
      </c>
      <c r="P74" s="94"/>
    </row>
    <row r="75" spans="1:16" s="4" customFormat="1" ht="17.100000000000001" customHeight="1" x14ac:dyDescent="0.3">
      <c r="A75" s="10"/>
      <c r="B75" s="15" t="s">
        <v>53</v>
      </c>
      <c r="C75" s="37"/>
      <c r="D75" s="37"/>
      <c r="E75" s="37"/>
      <c r="G75" s="187" t="s">
        <v>11</v>
      </c>
      <c r="H75" s="37"/>
      <c r="I75" s="37">
        <v>1080</v>
      </c>
      <c r="J75" s="37">
        <v>1080</v>
      </c>
      <c r="K75" s="37">
        <v>1080</v>
      </c>
      <c r="L75" s="37">
        <v>1080</v>
      </c>
      <c r="M75" s="37">
        <v>1080</v>
      </c>
      <c r="N75" s="37">
        <f>SUM(H75:M75)</f>
        <v>5400</v>
      </c>
      <c r="O75" s="102"/>
      <c r="P75" s="92"/>
    </row>
    <row r="76" spans="1:16" s="18" customFormat="1" ht="17.100000000000001" customHeight="1" x14ac:dyDescent="0.3">
      <c r="A76" s="16"/>
      <c r="B76" s="17"/>
      <c r="C76" s="38"/>
      <c r="D76" s="38"/>
      <c r="E76" s="38"/>
      <c r="F76" s="38"/>
      <c r="G76" s="186" t="s">
        <v>12</v>
      </c>
      <c r="H76" s="38"/>
      <c r="I76" s="38"/>
      <c r="J76" s="38"/>
      <c r="K76" s="38"/>
      <c r="L76" s="38"/>
      <c r="M76" s="38"/>
      <c r="N76" s="38"/>
      <c r="O76" s="103"/>
      <c r="P76" s="88"/>
    </row>
    <row r="77" spans="1:16" s="18" customFormat="1" ht="17.100000000000001" customHeight="1" x14ac:dyDescent="0.3">
      <c r="A77" s="16"/>
      <c r="B77" s="13" t="s">
        <v>72</v>
      </c>
      <c r="C77" s="34"/>
      <c r="D77" s="34"/>
      <c r="E77" s="39"/>
      <c r="F77" s="39"/>
      <c r="G77" s="187" t="s">
        <v>11</v>
      </c>
      <c r="H77" s="39"/>
      <c r="I77" s="39"/>
      <c r="J77" s="39"/>
      <c r="K77" s="39">
        <v>5500</v>
      </c>
      <c r="L77" s="39">
        <v>5500</v>
      </c>
      <c r="M77" s="39"/>
      <c r="N77" s="39">
        <f>SUM(H77:M77)</f>
        <v>11000</v>
      </c>
      <c r="O77" s="104"/>
      <c r="P77" s="92"/>
    </row>
    <row r="78" spans="1:16" s="4" customFormat="1" ht="17.100000000000001" customHeight="1" x14ac:dyDescent="0.3">
      <c r="A78" s="10"/>
      <c r="B78" s="14"/>
      <c r="C78" s="33"/>
      <c r="D78" s="33"/>
      <c r="E78" s="33"/>
      <c r="F78" s="33"/>
      <c r="G78" s="186" t="s">
        <v>12</v>
      </c>
      <c r="H78" s="33"/>
      <c r="I78" s="33"/>
      <c r="J78" s="33"/>
      <c r="K78" s="33"/>
      <c r="L78" s="33"/>
      <c r="M78" s="33"/>
      <c r="N78" s="33"/>
      <c r="O78" s="87"/>
      <c r="P78" s="88"/>
    </row>
    <row r="79" spans="1:16" s="18" customFormat="1" ht="17.100000000000001" customHeight="1" x14ac:dyDescent="0.3">
      <c r="A79" s="16"/>
      <c r="B79" s="13" t="s">
        <v>73</v>
      </c>
      <c r="C79" s="34"/>
      <c r="D79" s="34"/>
      <c r="E79" s="39"/>
      <c r="F79" s="39"/>
      <c r="G79" s="187" t="s">
        <v>11</v>
      </c>
      <c r="H79" s="39"/>
      <c r="I79" s="39"/>
      <c r="J79" s="39"/>
      <c r="K79" s="39"/>
      <c r="L79" s="39">
        <v>3247</v>
      </c>
      <c r="M79" s="39"/>
      <c r="N79" s="39">
        <f>SUM(H79:M79)</f>
        <v>3247</v>
      </c>
      <c r="O79" s="104"/>
      <c r="P79" s="92"/>
    </row>
    <row r="80" spans="1:16" s="4" customFormat="1" ht="17.100000000000001" customHeight="1" x14ac:dyDescent="0.3">
      <c r="A80" s="10"/>
      <c r="B80" s="14"/>
      <c r="C80" s="33"/>
      <c r="D80" s="33"/>
      <c r="E80" s="33"/>
      <c r="F80" s="33"/>
      <c r="G80" s="186" t="s">
        <v>12</v>
      </c>
      <c r="H80" s="33"/>
      <c r="I80" s="33"/>
      <c r="J80" s="33"/>
      <c r="K80" s="33"/>
      <c r="L80" s="33"/>
      <c r="M80" s="33"/>
      <c r="N80" s="33"/>
      <c r="O80" s="87"/>
      <c r="P80" s="88"/>
    </row>
    <row r="81" spans="1:16" s="4" customFormat="1" ht="17.100000000000001" customHeight="1" x14ac:dyDescent="0.3">
      <c r="A81" s="74"/>
      <c r="B81" s="79" t="s">
        <v>48</v>
      </c>
      <c r="C81" s="71">
        <v>129340</v>
      </c>
      <c r="D81" s="71">
        <v>47040</v>
      </c>
      <c r="E81" s="71">
        <f>C81-D81</f>
        <v>82300</v>
      </c>
      <c r="F81" s="71">
        <f>D81*100/C81</f>
        <v>36.369259316530076</v>
      </c>
      <c r="G81" s="187" t="s">
        <v>11</v>
      </c>
      <c r="H81" s="71">
        <f>H83+H85+H87+H89</f>
        <v>18360</v>
      </c>
      <c r="I81" s="71">
        <f t="shared" ref="I81:M81" si="13">I83+I85+I87+I89</f>
        <v>10400</v>
      </c>
      <c r="J81" s="71">
        <f t="shared" si="13"/>
        <v>16840</v>
      </c>
      <c r="K81" s="71">
        <f t="shared" si="13"/>
        <v>13400</v>
      </c>
      <c r="L81" s="71">
        <f t="shared" si="13"/>
        <v>13900</v>
      </c>
      <c r="M81" s="71">
        <f t="shared" si="13"/>
        <v>9400</v>
      </c>
      <c r="N81" s="71">
        <f t="shared" si="10"/>
        <v>82300</v>
      </c>
      <c r="O81" s="202"/>
      <c r="P81" s="203"/>
    </row>
    <row r="82" spans="1:16" s="4" customFormat="1" ht="17.100000000000001" customHeight="1" x14ac:dyDescent="0.3">
      <c r="A82" s="74"/>
      <c r="B82" s="80"/>
      <c r="C82" s="76"/>
      <c r="D82" s="76"/>
      <c r="E82" s="76"/>
      <c r="F82" s="76"/>
      <c r="G82" s="186" t="s">
        <v>12</v>
      </c>
      <c r="H82" s="76">
        <f>H84+H86+H88+H90</f>
        <v>0</v>
      </c>
      <c r="I82" s="76"/>
      <c r="J82" s="76">
        <f>J84+J90+J86</f>
        <v>0</v>
      </c>
      <c r="K82" s="76"/>
      <c r="L82" s="76"/>
      <c r="M82" s="76"/>
      <c r="N82" s="76">
        <f t="shared" si="10"/>
        <v>0</v>
      </c>
      <c r="O82" s="90"/>
      <c r="P82" s="101"/>
    </row>
    <row r="83" spans="1:16" s="4" customFormat="1" ht="17.100000000000001" customHeight="1" x14ac:dyDescent="0.3">
      <c r="A83" s="20"/>
      <c r="B83" s="21" t="s">
        <v>18</v>
      </c>
      <c r="C83" s="34"/>
      <c r="D83" s="37"/>
      <c r="E83" s="37"/>
      <c r="F83" s="37"/>
      <c r="G83" s="187" t="s">
        <v>11</v>
      </c>
      <c r="H83" s="34">
        <v>9400</v>
      </c>
      <c r="I83" s="34">
        <v>9400</v>
      </c>
      <c r="J83" s="34">
        <v>9400</v>
      </c>
      <c r="K83" s="34">
        <v>9400</v>
      </c>
      <c r="L83" s="34">
        <v>9400</v>
      </c>
      <c r="M83" s="34">
        <v>9400</v>
      </c>
      <c r="N83" s="34">
        <f t="shared" si="10"/>
        <v>56400</v>
      </c>
      <c r="O83" s="91"/>
      <c r="P83" s="92"/>
    </row>
    <row r="84" spans="1:16" s="4" customFormat="1" ht="17.100000000000001" customHeight="1" x14ac:dyDescent="0.3">
      <c r="A84" s="10"/>
      <c r="B84" s="22"/>
      <c r="C84" s="33"/>
      <c r="D84" s="33"/>
      <c r="E84" s="33"/>
      <c r="F84" s="33"/>
      <c r="G84" s="186" t="s">
        <v>12</v>
      </c>
      <c r="H84" s="33"/>
      <c r="I84" s="33"/>
      <c r="J84" s="33"/>
      <c r="K84" s="33"/>
      <c r="L84" s="33"/>
      <c r="M84" s="33"/>
      <c r="N84" s="33">
        <f t="shared" si="10"/>
        <v>0</v>
      </c>
      <c r="O84" s="87"/>
      <c r="P84" s="88"/>
    </row>
    <row r="85" spans="1:16" s="4" customFormat="1" ht="17.100000000000001" customHeight="1" x14ac:dyDescent="0.3">
      <c r="A85" s="10"/>
      <c r="B85" s="21" t="s">
        <v>82</v>
      </c>
      <c r="C85" s="34"/>
      <c r="D85" s="34"/>
      <c r="E85" s="34"/>
      <c r="F85" s="34"/>
      <c r="G85" s="187" t="s">
        <v>11</v>
      </c>
      <c r="H85" s="34">
        <v>1000</v>
      </c>
      <c r="I85" s="34">
        <v>1000</v>
      </c>
      <c r="J85" s="34"/>
      <c r="K85" s="34"/>
      <c r="L85" s="34">
        <v>4500</v>
      </c>
      <c r="M85" s="34"/>
      <c r="N85" s="34">
        <f>SUM(H85:M85)</f>
        <v>6500</v>
      </c>
      <c r="O85" s="91"/>
      <c r="P85" s="92"/>
    </row>
    <row r="86" spans="1:16" s="4" customFormat="1" ht="17.100000000000001" customHeight="1" x14ac:dyDescent="0.3">
      <c r="A86" s="10"/>
      <c r="B86" s="22"/>
      <c r="C86" s="33"/>
      <c r="D86" s="33"/>
      <c r="E86" s="33"/>
      <c r="F86" s="33"/>
      <c r="G86" s="186" t="s">
        <v>12</v>
      </c>
      <c r="H86" s="33"/>
      <c r="I86" s="33"/>
      <c r="J86" s="33"/>
      <c r="K86" s="33"/>
      <c r="L86" s="33"/>
      <c r="M86" s="33"/>
      <c r="N86" s="33">
        <f>SUM(H86:M86)</f>
        <v>0</v>
      </c>
      <c r="O86" s="87"/>
      <c r="P86" s="88"/>
    </row>
    <row r="87" spans="1:16" s="4" customFormat="1" ht="17.100000000000001" customHeight="1" x14ac:dyDescent="0.3">
      <c r="A87" s="10"/>
      <c r="B87" s="179"/>
      <c r="C87" s="34"/>
      <c r="D87" s="34"/>
      <c r="E87" s="34"/>
      <c r="F87" s="34"/>
      <c r="G87" s="187"/>
      <c r="H87" s="34">
        <v>7960</v>
      </c>
      <c r="I87" s="34"/>
      <c r="J87" s="34"/>
      <c r="K87" s="34"/>
      <c r="L87" s="34"/>
      <c r="M87" s="34"/>
      <c r="N87" s="34"/>
      <c r="O87" s="91"/>
      <c r="P87" s="92"/>
    </row>
    <row r="88" spans="1:16" s="4" customFormat="1" ht="17.100000000000001" customHeight="1" x14ac:dyDescent="0.3">
      <c r="A88" s="10"/>
      <c r="B88" s="180"/>
      <c r="C88" s="33"/>
      <c r="D88" s="33"/>
      <c r="E88" s="33"/>
      <c r="F88" s="33"/>
      <c r="G88" s="186"/>
      <c r="H88" s="33"/>
      <c r="I88" s="33"/>
      <c r="J88" s="33"/>
      <c r="K88" s="33"/>
      <c r="L88" s="33"/>
      <c r="M88" s="33"/>
      <c r="N88" s="33"/>
      <c r="O88" s="87"/>
      <c r="P88" s="88"/>
    </row>
    <row r="89" spans="1:16" s="4" customFormat="1" ht="17.100000000000001" customHeight="1" x14ac:dyDescent="0.3">
      <c r="A89" s="10"/>
      <c r="B89" s="21" t="s">
        <v>65</v>
      </c>
      <c r="C89" s="34">
        <v>11440</v>
      </c>
      <c r="D89" s="34"/>
      <c r="E89" s="34">
        <f>C89-D89</f>
        <v>11440</v>
      </c>
      <c r="F89" s="34"/>
      <c r="G89" s="187" t="s">
        <v>11</v>
      </c>
      <c r="H89" s="147"/>
      <c r="I89" s="147"/>
      <c r="J89" s="34">
        <v>7440</v>
      </c>
      <c r="K89" s="34">
        <v>4000</v>
      </c>
      <c r="L89" s="34"/>
      <c r="M89" s="34"/>
      <c r="N89" s="34">
        <f t="shared" si="10"/>
        <v>11440</v>
      </c>
      <c r="O89" s="114"/>
      <c r="P89" s="115"/>
    </row>
    <row r="90" spans="1:16" s="4" customFormat="1" ht="17.100000000000001" customHeight="1" x14ac:dyDescent="0.3">
      <c r="A90" s="10"/>
      <c r="B90" s="22"/>
      <c r="C90" s="33"/>
      <c r="D90" s="33"/>
      <c r="E90" s="33"/>
      <c r="F90" s="33"/>
      <c r="G90" s="186" t="s">
        <v>12</v>
      </c>
      <c r="H90" s="33"/>
      <c r="I90" s="33"/>
      <c r="J90" s="33"/>
      <c r="K90" s="33"/>
      <c r="L90" s="33"/>
      <c r="M90" s="33"/>
      <c r="N90" s="33">
        <f t="shared" si="10"/>
        <v>0</v>
      </c>
      <c r="O90" s="197"/>
      <c r="P90" s="198"/>
    </row>
    <row r="91" spans="1:16" s="4" customFormat="1" ht="17.100000000000001" customHeight="1" x14ac:dyDescent="0.3">
      <c r="A91" s="74"/>
      <c r="B91" s="79" t="s">
        <v>49</v>
      </c>
      <c r="C91" s="71">
        <v>40000</v>
      </c>
      <c r="D91" s="71"/>
      <c r="E91" s="71">
        <f>C91-D91</f>
        <v>40000</v>
      </c>
      <c r="F91" s="167">
        <f>D91*100/C91</f>
        <v>0</v>
      </c>
      <c r="G91" s="187" t="s">
        <v>11</v>
      </c>
      <c r="H91" s="71">
        <f>H93+H95+H97+H99+H101</f>
        <v>12420</v>
      </c>
      <c r="I91" s="71">
        <f>I93+I95+I97+I99+I101</f>
        <v>21200</v>
      </c>
      <c r="J91" s="71">
        <f t="shared" ref="J91:M91" si="14">J93+J95+J97+J99+J101</f>
        <v>10750</v>
      </c>
      <c r="K91" s="71">
        <f t="shared" si="14"/>
        <v>4250</v>
      </c>
      <c r="L91" s="71">
        <f t="shared" si="14"/>
        <v>8380</v>
      </c>
      <c r="M91" s="71">
        <f t="shared" si="14"/>
        <v>0</v>
      </c>
      <c r="N91" s="71">
        <f>N93+N97+N99+N101</f>
        <v>40000</v>
      </c>
      <c r="O91" s="89"/>
      <c r="P91" s="105">
        <f>E91-N91</f>
        <v>0</v>
      </c>
    </row>
    <row r="92" spans="1:16" s="4" customFormat="1" ht="17.100000000000001" customHeight="1" x14ac:dyDescent="0.3">
      <c r="A92" s="74"/>
      <c r="B92" s="81" t="s">
        <v>50</v>
      </c>
      <c r="C92" s="76"/>
      <c r="D92" s="76"/>
      <c r="E92" s="76"/>
      <c r="F92" s="76"/>
      <c r="G92" s="186" t="s">
        <v>12</v>
      </c>
      <c r="H92" s="76">
        <f t="shared" ref="H92:M92" si="15">H94+H98+H100+H102</f>
        <v>0</v>
      </c>
      <c r="I92" s="76">
        <f t="shared" si="15"/>
        <v>0</v>
      </c>
      <c r="J92" s="76">
        <f t="shared" si="15"/>
        <v>0</v>
      </c>
      <c r="K92" s="76">
        <f t="shared" si="15"/>
        <v>0</v>
      </c>
      <c r="L92" s="76">
        <f t="shared" si="15"/>
        <v>0</v>
      </c>
      <c r="M92" s="76">
        <f t="shared" si="15"/>
        <v>0</v>
      </c>
      <c r="N92" s="76">
        <f t="shared" si="10"/>
        <v>0</v>
      </c>
      <c r="O92" s="90"/>
      <c r="P92" s="101"/>
    </row>
    <row r="93" spans="1:16" s="4" customFormat="1" ht="17.100000000000001" customHeight="1" x14ac:dyDescent="0.3">
      <c r="A93" s="20"/>
      <c r="B93" s="21" t="s">
        <v>34</v>
      </c>
      <c r="C93" s="34"/>
      <c r="D93" s="34"/>
      <c r="E93" s="34"/>
      <c r="F93" s="34"/>
      <c r="G93" s="187" t="s">
        <v>11</v>
      </c>
      <c r="H93" s="34">
        <v>8170</v>
      </c>
      <c r="I93" s="34">
        <v>700</v>
      </c>
      <c r="J93" s="34"/>
      <c r="K93" s="34"/>
      <c r="L93" s="34"/>
      <c r="M93" s="34"/>
      <c r="N93" s="34">
        <f t="shared" si="10"/>
        <v>8870</v>
      </c>
      <c r="O93" s="91"/>
      <c r="P93" s="92"/>
    </row>
    <row r="94" spans="1:16" s="4" customFormat="1" ht="17.100000000000001" customHeight="1" x14ac:dyDescent="0.3">
      <c r="A94" s="8"/>
      <c r="B94" s="175"/>
      <c r="C94" s="176"/>
      <c r="D94" s="176"/>
      <c r="E94" s="176"/>
      <c r="F94" s="176"/>
      <c r="G94" s="188" t="s">
        <v>12</v>
      </c>
      <c r="H94" s="176"/>
      <c r="I94" s="176"/>
      <c r="J94" s="176"/>
      <c r="K94" s="176"/>
      <c r="L94" s="176"/>
      <c r="M94" s="176"/>
      <c r="N94" s="176"/>
      <c r="O94" s="177"/>
      <c r="P94" s="96"/>
    </row>
    <row r="95" spans="1:16" s="4" customFormat="1" ht="17.100000000000001" customHeight="1" x14ac:dyDescent="0.3">
      <c r="A95" s="10"/>
      <c r="B95" s="21" t="s">
        <v>94</v>
      </c>
      <c r="C95" s="34"/>
      <c r="D95" s="34"/>
      <c r="E95" s="34"/>
      <c r="F95" s="34"/>
      <c r="G95" s="187"/>
      <c r="H95" s="34">
        <v>4250</v>
      </c>
      <c r="I95" s="34">
        <v>4250</v>
      </c>
      <c r="J95" s="34">
        <v>4250</v>
      </c>
      <c r="K95" s="34">
        <v>4250</v>
      </c>
      <c r="L95" s="34"/>
      <c r="M95" s="34"/>
      <c r="N95" s="34"/>
      <c r="O95" s="91"/>
      <c r="P95" s="92"/>
    </row>
    <row r="96" spans="1:16" s="4" customFormat="1" ht="17.100000000000001" customHeight="1" x14ac:dyDescent="0.3">
      <c r="A96" s="10"/>
      <c r="B96" s="22"/>
      <c r="C96" s="33"/>
      <c r="D96" s="33"/>
      <c r="E96" s="33"/>
      <c r="F96" s="33"/>
      <c r="G96" s="186"/>
      <c r="H96" s="33"/>
      <c r="I96" s="33"/>
      <c r="J96" s="33"/>
      <c r="K96" s="33"/>
      <c r="L96" s="33"/>
      <c r="M96" s="33"/>
      <c r="N96" s="33"/>
      <c r="O96" s="87"/>
      <c r="P96" s="88"/>
    </row>
    <row r="97" spans="1:16" s="4" customFormat="1" ht="17.100000000000001" customHeight="1" x14ac:dyDescent="0.3">
      <c r="A97" s="8"/>
      <c r="B97" s="178" t="s">
        <v>74</v>
      </c>
      <c r="C97" s="32"/>
      <c r="D97" s="32"/>
      <c r="E97" s="32"/>
      <c r="F97" s="32"/>
      <c r="G97" s="189" t="s">
        <v>11</v>
      </c>
      <c r="H97" s="32"/>
      <c r="I97" s="34">
        <v>16250</v>
      </c>
      <c r="J97" s="32"/>
      <c r="K97" s="32"/>
      <c r="L97" s="32"/>
      <c r="M97" s="32"/>
      <c r="N97" s="32">
        <f>SUM(H97:M97)</f>
        <v>16250</v>
      </c>
      <c r="O97" s="141"/>
      <c r="P97" s="108"/>
    </row>
    <row r="98" spans="1:16" s="4" customFormat="1" ht="17.100000000000001" customHeight="1" x14ac:dyDescent="0.3">
      <c r="A98" s="19"/>
      <c r="B98" s="22"/>
      <c r="C98" s="33"/>
      <c r="D98" s="33"/>
      <c r="E98" s="33"/>
      <c r="F98" s="33"/>
      <c r="G98" s="186" t="s">
        <v>12</v>
      </c>
      <c r="H98" s="33"/>
      <c r="I98" s="33"/>
      <c r="J98" s="33"/>
      <c r="K98" s="33"/>
      <c r="L98" s="33"/>
      <c r="M98" s="33"/>
      <c r="N98" s="33"/>
      <c r="O98" s="87"/>
      <c r="P98" s="88"/>
    </row>
    <row r="99" spans="1:16" s="4" customFormat="1" ht="17.100000000000001" customHeight="1" x14ac:dyDescent="0.3">
      <c r="A99" s="19"/>
      <c r="B99" s="21" t="s">
        <v>75</v>
      </c>
      <c r="C99" s="34"/>
      <c r="D99" s="34"/>
      <c r="E99" s="34"/>
      <c r="F99" s="34"/>
      <c r="G99" s="187" t="s">
        <v>11</v>
      </c>
      <c r="H99" s="34"/>
      <c r="I99" s="34"/>
      <c r="J99" s="34">
        <v>6500</v>
      </c>
      <c r="K99" s="34"/>
      <c r="L99" s="34"/>
      <c r="M99" s="34"/>
      <c r="N99" s="34">
        <f>SUM(G99:M99)</f>
        <v>6500</v>
      </c>
      <c r="O99" s="91"/>
      <c r="P99" s="92"/>
    </row>
    <row r="100" spans="1:16" s="4" customFormat="1" ht="17.100000000000001" customHeight="1" x14ac:dyDescent="0.3">
      <c r="A100" s="19"/>
      <c r="B100" s="22"/>
      <c r="C100" s="33"/>
      <c r="D100" s="33"/>
      <c r="E100" s="33"/>
      <c r="F100" s="33"/>
      <c r="G100" s="186" t="s">
        <v>12</v>
      </c>
      <c r="H100" s="33"/>
      <c r="I100" s="33"/>
      <c r="J100" s="33"/>
      <c r="K100" s="33"/>
      <c r="L100" s="33"/>
      <c r="M100" s="33"/>
      <c r="N100" s="33"/>
      <c r="O100" s="87"/>
      <c r="P100" s="88"/>
    </row>
    <row r="101" spans="1:16" s="4" customFormat="1" ht="17.100000000000001" customHeight="1" x14ac:dyDescent="0.3">
      <c r="A101" s="10"/>
      <c r="B101" s="21" t="s">
        <v>35</v>
      </c>
      <c r="C101" s="34"/>
      <c r="D101" s="34"/>
      <c r="E101" s="34"/>
      <c r="F101" s="34"/>
      <c r="G101" s="187" t="s">
        <v>11</v>
      </c>
      <c r="H101" s="34"/>
      <c r="I101" s="34"/>
      <c r="J101" s="34"/>
      <c r="K101" s="34"/>
      <c r="L101" s="34">
        <v>8380</v>
      </c>
      <c r="M101" s="34"/>
      <c r="N101" s="34">
        <f>SUM(H101:M101)</f>
        <v>8380</v>
      </c>
      <c r="O101" s="91"/>
      <c r="P101" s="92"/>
    </row>
    <row r="102" spans="1:16" s="4" customFormat="1" ht="17.100000000000001" customHeight="1" x14ac:dyDescent="0.3">
      <c r="A102" s="12"/>
      <c r="B102" s="22"/>
      <c r="C102" s="35"/>
      <c r="D102" s="35"/>
      <c r="E102" s="35"/>
      <c r="F102" s="35"/>
      <c r="G102" s="188" t="s">
        <v>12</v>
      </c>
      <c r="H102" s="35"/>
      <c r="I102" s="35"/>
      <c r="J102" s="35"/>
      <c r="K102" s="35"/>
      <c r="L102" s="35"/>
      <c r="M102" s="35"/>
      <c r="N102" s="35"/>
      <c r="O102" s="95"/>
      <c r="P102" s="96"/>
    </row>
    <row r="103" spans="1:16" s="4" customFormat="1" ht="17.100000000000001" customHeight="1" x14ac:dyDescent="0.3">
      <c r="A103" s="136">
        <v>5</v>
      </c>
      <c r="B103" s="64" t="s">
        <v>54</v>
      </c>
      <c r="C103" s="65"/>
      <c r="D103" s="65"/>
      <c r="E103" s="65"/>
      <c r="F103" s="65"/>
      <c r="G103" s="191"/>
      <c r="H103" s="65"/>
      <c r="I103" s="65"/>
      <c r="J103" s="65"/>
      <c r="K103" s="65"/>
      <c r="L103" s="65"/>
      <c r="M103" s="65"/>
      <c r="N103" s="65"/>
      <c r="O103" s="106"/>
      <c r="P103" s="107"/>
    </row>
    <row r="104" spans="1:16" s="4" customFormat="1" ht="17.100000000000001" customHeight="1" x14ac:dyDescent="0.3">
      <c r="A104" s="69"/>
      <c r="B104" s="133" t="s">
        <v>79</v>
      </c>
      <c r="C104" s="71">
        <v>39000</v>
      </c>
      <c r="D104" s="71">
        <v>39000</v>
      </c>
      <c r="E104" s="71">
        <f>C104-D104</f>
        <v>0</v>
      </c>
      <c r="F104" s="167">
        <f>D104*100/C104</f>
        <v>100</v>
      </c>
      <c r="G104" s="187" t="s">
        <v>11</v>
      </c>
      <c r="H104" s="134" t="s">
        <v>55</v>
      </c>
      <c r="I104" s="134" t="s">
        <v>55</v>
      </c>
      <c r="J104" s="134" t="s">
        <v>55</v>
      </c>
      <c r="K104" s="134" t="s">
        <v>55</v>
      </c>
      <c r="L104" s="134" t="s">
        <v>55</v>
      </c>
      <c r="M104" s="134" t="s">
        <v>55</v>
      </c>
      <c r="N104" s="71">
        <f>SUM(H104:M104)</f>
        <v>0</v>
      </c>
      <c r="O104" s="89" t="s">
        <v>80</v>
      </c>
      <c r="P104" s="100"/>
    </row>
    <row r="105" spans="1:16" s="4" customFormat="1" ht="17.100000000000001" customHeight="1" x14ac:dyDescent="0.3">
      <c r="A105" s="142"/>
      <c r="B105" s="130"/>
      <c r="C105" s="76"/>
      <c r="D105" s="76"/>
      <c r="E105" s="76"/>
      <c r="F105" s="76"/>
      <c r="G105" s="186" t="s">
        <v>12</v>
      </c>
      <c r="H105" s="76"/>
      <c r="I105" s="76"/>
      <c r="J105" s="76"/>
      <c r="K105" s="76"/>
      <c r="L105" s="76"/>
      <c r="M105" s="76"/>
      <c r="N105" s="76"/>
      <c r="O105" s="90"/>
      <c r="P105" s="101"/>
    </row>
    <row r="106" spans="1:16" s="4" customFormat="1" ht="17.100000000000001" customHeight="1" x14ac:dyDescent="0.3">
      <c r="A106" s="135"/>
      <c r="B106" s="137"/>
      <c r="C106" s="138"/>
      <c r="D106" s="138"/>
      <c r="E106" s="138"/>
      <c r="F106" s="138"/>
      <c r="G106" s="190"/>
      <c r="H106" s="138"/>
      <c r="I106" s="138"/>
      <c r="J106" s="138"/>
      <c r="K106" s="138"/>
      <c r="L106" s="138"/>
      <c r="M106" s="138"/>
      <c r="N106" s="138"/>
      <c r="O106" s="139"/>
      <c r="P106" s="140"/>
    </row>
    <row r="107" spans="1:16" s="4" customFormat="1" ht="17.100000000000001" customHeight="1" x14ac:dyDescent="0.3">
      <c r="A107" s="69"/>
      <c r="B107" s="133" t="s">
        <v>86</v>
      </c>
      <c r="C107" s="71">
        <v>13550</v>
      </c>
      <c r="D107" s="71"/>
      <c r="E107" s="71">
        <f>C107-D107</f>
        <v>13550</v>
      </c>
      <c r="F107" s="71">
        <f>D107*100/C107</f>
        <v>0</v>
      </c>
      <c r="G107" s="187" t="s">
        <v>11</v>
      </c>
      <c r="H107" s="71">
        <f>H109+H111+H113</f>
        <v>0</v>
      </c>
      <c r="I107" s="71">
        <f t="shared" ref="I107:N108" si="16">I109+I111+I113</f>
        <v>0</v>
      </c>
      <c r="J107" s="71">
        <f t="shared" si="16"/>
        <v>0</v>
      </c>
      <c r="K107" s="71">
        <f t="shared" si="16"/>
        <v>4000</v>
      </c>
      <c r="L107" s="71">
        <f t="shared" si="16"/>
        <v>8550</v>
      </c>
      <c r="M107" s="71">
        <f t="shared" si="16"/>
        <v>1000</v>
      </c>
      <c r="N107" s="71">
        <f>SUM(H107:M107)</f>
        <v>13550</v>
      </c>
      <c r="O107" s="89"/>
      <c r="P107" s="100"/>
    </row>
    <row r="108" spans="1:16" s="4" customFormat="1" ht="17.100000000000001" customHeight="1" x14ac:dyDescent="0.3">
      <c r="A108" s="142"/>
      <c r="B108" s="130" t="s">
        <v>87</v>
      </c>
      <c r="C108" s="131"/>
      <c r="D108" s="131"/>
      <c r="E108" s="131"/>
      <c r="F108" s="131"/>
      <c r="G108" s="186" t="s">
        <v>12</v>
      </c>
      <c r="H108" s="131">
        <f>H110+H112+H114</f>
        <v>0</v>
      </c>
      <c r="I108" s="131">
        <f t="shared" si="16"/>
        <v>0</v>
      </c>
      <c r="J108" s="131">
        <f t="shared" si="16"/>
        <v>0</v>
      </c>
      <c r="K108" s="131">
        <f t="shared" si="16"/>
        <v>0</v>
      </c>
      <c r="L108" s="131">
        <f t="shared" si="16"/>
        <v>0</v>
      </c>
      <c r="M108" s="131">
        <f t="shared" si="16"/>
        <v>0</v>
      </c>
      <c r="N108" s="131">
        <f t="shared" si="16"/>
        <v>0</v>
      </c>
      <c r="O108" s="132"/>
      <c r="P108" s="101"/>
    </row>
    <row r="109" spans="1:16" s="4" customFormat="1" ht="17.100000000000001" customHeight="1" x14ac:dyDescent="0.3">
      <c r="A109" s="20"/>
      <c r="B109" s="44" t="s">
        <v>76</v>
      </c>
      <c r="C109" s="32"/>
      <c r="D109" s="32"/>
      <c r="E109" s="32"/>
      <c r="F109" s="32"/>
      <c r="G109" s="189" t="s">
        <v>11</v>
      </c>
      <c r="H109" s="32"/>
      <c r="I109" s="32"/>
      <c r="J109" s="32"/>
      <c r="K109" s="32">
        <v>960</v>
      </c>
      <c r="L109" s="32">
        <v>8550</v>
      </c>
      <c r="M109" s="32"/>
      <c r="N109" s="32">
        <f>SUM(H109:M109)</f>
        <v>9510</v>
      </c>
      <c r="O109" s="141"/>
      <c r="P109" s="108"/>
    </row>
    <row r="110" spans="1:16" s="4" customFormat="1" ht="17.100000000000001" customHeight="1" x14ac:dyDescent="0.3">
      <c r="A110" s="8"/>
      <c r="B110" s="14"/>
      <c r="C110" s="33"/>
      <c r="D110" s="33"/>
      <c r="E110" s="33"/>
      <c r="F110" s="33"/>
      <c r="G110" s="186" t="s">
        <v>12</v>
      </c>
      <c r="H110" s="33"/>
      <c r="I110" s="33"/>
      <c r="J110" s="33"/>
      <c r="K110" s="33"/>
      <c r="L110" s="33"/>
      <c r="M110" s="33"/>
      <c r="N110" s="33"/>
      <c r="O110" s="87"/>
      <c r="P110" s="88"/>
    </row>
    <row r="111" spans="1:16" s="4" customFormat="1" ht="17.100000000000001" customHeight="1" x14ac:dyDescent="0.3">
      <c r="A111" s="10"/>
      <c r="B111" s="13" t="s">
        <v>77</v>
      </c>
      <c r="C111" s="34"/>
      <c r="D111" s="34"/>
      <c r="E111" s="34"/>
      <c r="F111" s="34"/>
      <c r="G111" s="187" t="s">
        <v>11</v>
      </c>
      <c r="H111" s="34"/>
      <c r="I111" s="34"/>
      <c r="J111" s="34"/>
      <c r="K111" s="34">
        <v>3040</v>
      </c>
      <c r="L111" s="34"/>
      <c r="M111" s="34"/>
      <c r="N111" s="34">
        <f>SUM(H111:M111)</f>
        <v>3040</v>
      </c>
      <c r="O111" s="91"/>
      <c r="P111" s="92"/>
    </row>
    <row r="112" spans="1:16" s="4" customFormat="1" ht="17.100000000000001" customHeight="1" x14ac:dyDescent="0.3">
      <c r="A112" s="8"/>
      <c r="B112" s="14"/>
      <c r="C112" s="33"/>
      <c r="D112" s="33"/>
      <c r="E112" s="33"/>
      <c r="F112" s="33"/>
      <c r="G112" s="186" t="s">
        <v>12</v>
      </c>
      <c r="H112" s="33"/>
      <c r="I112" s="33"/>
      <c r="J112" s="33"/>
      <c r="K112" s="33"/>
      <c r="L112" s="33"/>
      <c r="M112" s="33"/>
      <c r="N112" s="33"/>
      <c r="O112" s="87"/>
      <c r="P112" s="88"/>
    </row>
    <row r="113" spans="1:16" s="4" customFormat="1" ht="17.100000000000001" customHeight="1" x14ac:dyDescent="0.3">
      <c r="A113" s="10"/>
      <c r="B113" s="13" t="s">
        <v>78</v>
      </c>
      <c r="C113" s="34"/>
      <c r="D113" s="34"/>
      <c r="E113" s="34"/>
      <c r="F113" s="34"/>
      <c r="G113" s="187" t="s">
        <v>11</v>
      </c>
      <c r="H113" s="34"/>
      <c r="I113" s="34"/>
      <c r="J113" s="34"/>
      <c r="K113" s="34"/>
      <c r="L113" s="34"/>
      <c r="M113" s="34">
        <v>1000</v>
      </c>
      <c r="N113" s="34">
        <f>SUM(H113:M113)</f>
        <v>1000</v>
      </c>
      <c r="O113" s="91"/>
      <c r="P113" s="92"/>
    </row>
    <row r="114" spans="1:16" s="4" customFormat="1" ht="17.100000000000001" customHeight="1" x14ac:dyDescent="0.3">
      <c r="A114" s="8"/>
      <c r="B114" s="14"/>
      <c r="C114" s="33"/>
      <c r="D114" s="33"/>
      <c r="E114" s="33"/>
      <c r="F114" s="33"/>
      <c r="G114" s="186" t="s">
        <v>12</v>
      </c>
      <c r="H114" s="33"/>
      <c r="I114" s="33"/>
      <c r="J114" s="33"/>
      <c r="K114" s="33"/>
      <c r="L114" s="33"/>
      <c r="M114" s="33"/>
      <c r="N114" s="33"/>
      <c r="O114" s="87"/>
      <c r="P114" s="88"/>
    </row>
    <row r="115" spans="1:16" s="4" customFormat="1" ht="17.100000000000001" customHeight="1" x14ac:dyDescent="0.3">
      <c r="A115" s="50">
        <v>6</v>
      </c>
      <c r="B115" s="66" t="s">
        <v>56</v>
      </c>
      <c r="C115" s="157">
        <v>369750</v>
      </c>
      <c r="D115" s="157">
        <v>362710</v>
      </c>
      <c r="E115" s="157">
        <f>C115-D115</f>
        <v>7040</v>
      </c>
      <c r="F115" s="54">
        <f>D115*100/C115</f>
        <v>98.096010818120348</v>
      </c>
      <c r="G115" s="187"/>
      <c r="H115" s="65"/>
      <c r="I115" s="65"/>
      <c r="J115" s="65"/>
      <c r="K115" s="65"/>
      <c r="L115" s="65"/>
      <c r="M115" s="65"/>
      <c r="N115" s="65"/>
      <c r="O115" s="158" t="s">
        <v>61</v>
      </c>
      <c r="P115" s="159">
        <f>E115-N115</f>
        <v>7040</v>
      </c>
    </row>
    <row r="116" spans="1:16" s="4" customFormat="1" ht="17.100000000000001" customHeight="1" x14ac:dyDescent="0.3">
      <c r="A116" s="10"/>
      <c r="B116" s="23" t="s">
        <v>59</v>
      </c>
      <c r="C116" s="31"/>
      <c r="D116" s="31"/>
      <c r="E116" s="31"/>
      <c r="F116" s="31"/>
      <c r="G116" s="185" t="s">
        <v>11</v>
      </c>
      <c r="H116" s="45"/>
      <c r="I116" s="45"/>
      <c r="J116" s="45"/>
      <c r="K116" s="45"/>
      <c r="L116" s="45"/>
      <c r="M116" s="45"/>
      <c r="N116" s="31"/>
      <c r="O116" s="109" t="s">
        <v>93</v>
      </c>
      <c r="P116" s="113"/>
    </row>
    <row r="117" spans="1:16" s="4" customFormat="1" ht="17.100000000000001" customHeight="1" x14ac:dyDescent="0.3">
      <c r="A117" s="12"/>
      <c r="B117" s="14" t="s">
        <v>57</v>
      </c>
      <c r="C117" s="36"/>
      <c r="D117" s="36"/>
      <c r="E117" s="36"/>
      <c r="F117" s="36"/>
      <c r="G117" s="186" t="s">
        <v>12</v>
      </c>
      <c r="H117" s="36"/>
      <c r="I117" s="36"/>
      <c r="J117" s="36"/>
      <c r="K117" s="36"/>
      <c r="L117" s="36"/>
      <c r="M117" s="36"/>
      <c r="N117" s="36"/>
      <c r="O117" s="84"/>
      <c r="P117" s="88"/>
    </row>
    <row r="118" spans="1:16" s="4" customFormat="1" ht="17.100000000000001" customHeight="1" x14ac:dyDescent="0.3">
      <c r="A118" s="67">
        <v>7</v>
      </c>
      <c r="B118" s="62" t="s">
        <v>58</v>
      </c>
      <c r="C118" s="68">
        <v>15300</v>
      </c>
      <c r="D118" s="68"/>
      <c r="E118" s="68">
        <f>C118-D118</f>
        <v>15300</v>
      </c>
      <c r="F118" s="68">
        <f>D118*100/C118</f>
        <v>0</v>
      </c>
      <c r="G118" s="189"/>
      <c r="H118" s="63">
        <v>15300</v>
      </c>
      <c r="I118" s="63"/>
      <c r="J118" s="63"/>
      <c r="K118" s="63"/>
      <c r="L118" s="63"/>
      <c r="M118" s="63"/>
      <c r="N118" s="63">
        <f>SUM(H118:M118)</f>
        <v>15300</v>
      </c>
      <c r="O118" s="158" t="s">
        <v>61</v>
      </c>
      <c r="P118" s="159">
        <f>N118-N119</f>
        <v>400</v>
      </c>
    </row>
    <row r="119" spans="1:16" s="4" customFormat="1" ht="17.100000000000001" customHeight="1" x14ac:dyDescent="0.3">
      <c r="A119" s="19"/>
      <c r="B119" s="23" t="s">
        <v>60</v>
      </c>
      <c r="C119" s="31"/>
      <c r="D119" s="31"/>
      <c r="E119" s="31"/>
      <c r="F119" s="154"/>
      <c r="G119" s="188" t="s">
        <v>11</v>
      </c>
      <c r="H119" s="31">
        <v>14900</v>
      </c>
      <c r="I119" s="31"/>
      <c r="J119" s="31"/>
      <c r="K119" s="31"/>
      <c r="L119" s="31"/>
      <c r="M119" s="31"/>
      <c r="N119" s="31">
        <f>SUM(H119:M119)</f>
        <v>14900</v>
      </c>
      <c r="O119" s="109"/>
      <c r="P119" s="113"/>
    </row>
    <row r="120" spans="1:16" s="4" customFormat="1" ht="17.100000000000001" customHeight="1" x14ac:dyDescent="0.3">
      <c r="A120" s="12"/>
      <c r="B120" s="14"/>
      <c r="C120" s="33"/>
      <c r="D120" s="33"/>
      <c r="E120" s="33"/>
      <c r="F120" s="33"/>
      <c r="G120" s="192" t="s">
        <v>12</v>
      </c>
      <c r="H120" s="33"/>
      <c r="I120" s="33"/>
      <c r="J120" s="33"/>
      <c r="K120" s="33"/>
      <c r="L120" s="33"/>
      <c r="M120" s="33"/>
      <c r="N120" s="33"/>
      <c r="O120" s="87"/>
      <c r="P120" s="88"/>
    </row>
    <row r="121" spans="1:16" s="1" customFormat="1" ht="21" customHeight="1" x14ac:dyDescent="0.4">
      <c r="A121" s="24"/>
      <c r="M121" s="199" t="s">
        <v>89</v>
      </c>
      <c r="N121" s="199"/>
      <c r="O121" s="199"/>
      <c r="P121" s="199"/>
    </row>
    <row r="122" spans="1:16" s="1" customFormat="1" ht="21.9" customHeight="1" x14ac:dyDescent="0.4">
      <c r="A122" s="24"/>
      <c r="N122" s="25"/>
      <c r="O122" s="25"/>
      <c r="P122" s="26"/>
    </row>
    <row r="123" spans="1:16" ht="21.9" customHeight="1" x14ac:dyDescent="0.35">
      <c r="B123" s="5"/>
      <c r="C123" s="4"/>
      <c r="D123" s="148"/>
    </row>
    <row r="158" spans="2:2" ht="21.9" customHeight="1" x14ac:dyDescent="0.3">
      <c r="B158" s="117" t="s">
        <v>68</v>
      </c>
    </row>
  </sheetData>
  <mergeCells count="12">
    <mergeCell ref="B1:P1"/>
    <mergeCell ref="A2:P2"/>
    <mergeCell ref="A3:P3"/>
    <mergeCell ref="C4:F4"/>
    <mergeCell ref="H4:N4"/>
    <mergeCell ref="O4:P5"/>
    <mergeCell ref="O16:P16"/>
    <mergeCell ref="O18:P18"/>
    <mergeCell ref="O90:P90"/>
    <mergeCell ref="M121:P121"/>
    <mergeCell ref="O73:P73"/>
    <mergeCell ref="O81:P81"/>
  </mergeCells>
  <pageMargins left="0.19685039370078741" right="0.19685039370078741" top="0.59055118110236227" bottom="0.3937007874015748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แผนเบิกจ่าย (31 มี.ค)</vt:lpstr>
      <vt:lpstr>'แผนเบิกจ่าย (31 มี.ค)'!Print_Titles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 p4</dc:creator>
  <cp:lastModifiedBy>Windows User</cp:lastModifiedBy>
  <cp:lastPrinted>2020-06-11T08:52:24Z</cp:lastPrinted>
  <dcterms:created xsi:type="dcterms:W3CDTF">2019-04-25T02:13:08Z</dcterms:created>
  <dcterms:modified xsi:type="dcterms:W3CDTF">2020-06-15T07:01:14Z</dcterms:modified>
</cp:coreProperties>
</file>