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20" yWindow="-120" windowWidth="20730" windowHeight="11160" firstSheet="2" activeTab="2"/>
  </bookViews>
  <sheets>
    <sheet name="ICT 62" sheetId="2" r:id="rId1"/>
    <sheet name="ดำเนินงาน 62" sheetId="3" r:id="rId2"/>
    <sheet name="ICT 63" sheetId="5" r:id="rId3"/>
    <sheet name="บุคลากร 63" sheetId="6" r:id="rId4"/>
    <sheet name="งบดำเนินงาน 63" sheetId="4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6" i="4" l="1"/>
  <c r="V45" i="4" l="1"/>
  <c r="AP28" i="6" l="1"/>
  <c r="AO28" i="6"/>
  <c r="C66" i="4" l="1"/>
  <c r="V37" i="4"/>
  <c r="V21" i="4"/>
  <c r="V57" i="4" l="1"/>
  <c r="R31" i="6" l="1"/>
  <c r="U31" i="6"/>
  <c r="B9" i="5"/>
  <c r="AP33" i="4" l="1"/>
  <c r="AP31" i="4" l="1"/>
  <c r="AP30" i="4"/>
  <c r="AP29" i="4"/>
  <c r="AP27" i="4"/>
  <c r="AP26" i="4"/>
  <c r="AP25" i="4"/>
  <c r="AP24" i="4"/>
  <c r="AP17" i="4"/>
  <c r="AP23" i="4"/>
  <c r="AP22" i="4"/>
  <c r="AP16" i="4"/>
  <c r="AP15" i="4"/>
  <c r="AP14" i="4"/>
  <c r="AP13" i="4"/>
  <c r="AP12" i="4"/>
  <c r="AP10" i="4"/>
  <c r="AP9" i="4"/>
  <c r="AP8" i="4"/>
  <c r="AP7" i="4"/>
  <c r="M28" i="4"/>
  <c r="J6" i="4"/>
  <c r="G67" i="4"/>
  <c r="G66" i="4" s="1"/>
  <c r="G6" i="4"/>
  <c r="P28" i="4"/>
  <c r="M45" i="4"/>
  <c r="J37" i="4"/>
  <c r="J45" i="4"/>
  <c r="AP6" i="4" l="1"/>
  <c r="S6" i="4"/>
  <c r="P45" i="4"/>
  <c r="M21" i="4"/>
  <c r="G78" i="4" l="1"/>
  <c r="G75" i="4"/>
  <c r="G28" i="4"/>
  <c r="AP28" i="4" s="1"/>
  <c r="G21" i="4"/>
  <c r="S37" i="4" l="1"/>
  <c r="P37" i="4" l="1"/>
  <c r="P21" i="4"/>
  <c r="M32" i="4"/>
  <c r="N12" i="5"/>
  <c r="K12" i="5"/>
  <c r="H12" i="5" l="1"/>
  <c r="E12" i="5"/>
  <c r="C12" i="5"/>
  <c r="C11" i="5" s="1"/>
  <c r="AN78" i="4"/>
  <c r="AK78" i="4"/>
  <c r="AH78" i="4"/>
  <c r="AE78" i="4"/>
  <c r="AB78" i="4"/>
  <c r="Y78" i="4"/>
  <c r="V78" i="4"/>
  <c r="S78" i="4"/>
  <c r="P78" i="4"/>
  <c r="M78" i="4"/>
  <c r="AN67" i="4"/>
  <c r="AN66" i="4" s="1"/>
  <c r="AK67" i="4"/>
  <c r="AK66" i="4" s="1"/>
  <c r="AH67" i="4"/>
  <c r="AH66" i="4" s="1"/>
  <c r="AE67" i="4"/>
  <c r="AE66" i="4" s="1"/>
  <c r="AB67" i="4"/>
  <c r="AB66" i="4" s="1"/>
  <c r="Y67" i="4"/>
  <c r="Y66" i="4" s="1"/>
  <c r="V67" i="4"/>
  <c r="V66" i="4" s="1"/>
  <c r="S67" i="4"/>
  <c r="S66" i="4" s="1"/>
  <c r="P67" i="4"/>
  <c r="P66" i="4" s="1"/>
  <c r="M67" i="4"/>
  <c r="M66" i="4" s="1"/>
  <c r="J67" i="4"/>
  <c r="J66" i="4" s="1"/>
  <c r="M37" i="4"/>
  <c r="J21" i="4"/>
  <c r="AO32" i="6"/>
  <c r="P6" i="4"/>
  <c r="M6" i="4"/>
  <c r="O31" i="6"/>
  <c r="L31" i="6"/>
  <c r="I31" i="6"/>
  <c r="J78" i="4" l="1"/>
  <c r="E6" i="5"/>
  <c r="G45" i="4" l="1"/>
  <c r="E6" i="4" l="1"/>
  <c r="D6" i="4"/>
  <c r="D78" i="4"/>
  <c r="D67" i="4"/>
  <c r="D66" i="4" s="1"/>
  <c r="D57" i="4"/>
  <c r="D60" i="4"/>
  <c r="D62" i="4"/>
  <c r="D34" i="4"/>
  <c r="D32" i="4"/>
  <c r="D21" i="4"/>
  <c r="D45" i="4"/>
  <c r="D37" i="4"/>
  <c r="D36" i="4" l="1"/>
  <c r="D11" i="4" s="1"/>
  <c r="D49" i="4"/>
  <c r="D5" i="4" l="1"/>
  <c r="D4" i="4" s="1"/>
  <c r="AM45" i="6"/>
  <c r="AK45" i="6"/>
  <c r="AJ45" i="6"/>
  <c r="AH45" i="6"/>
  <c r="AG45" i="6"/>
  <c r="AE45" i="6"/>
  <c r="AD45" i="6"/>
  <c r="AB45" i="6"/>
  <c r="AA45" i="6"/>
  <c r="Y45" i="6"/>
  <c r="X45" i="6"/>
  <c r="V45" i="6"/>
  <c r="V30" i="6" s="1"/>
  <c r="U45" i="6"/>
  <c r="S45" i="6"/>
  <c r="R45" i="6"/>
  <c r="P45" i="6"/>
  <c r="O45" i="6"/>
  <c r="M45" i="6"/>
  <c r="L45" i="6"/>
  <c r="L30" i="6" s="1"/>
  <c r="J45" i="6"/>
  <c r="I45" i="6"/>
  <c r="I30" i="6" s="1"/>
  <c r="G45" i="6"/>
  <c r="F45" i="6"/>
  <c r="D45" i="6"/>
  <c r="C45" i="6"/>
  <c r="AM31" i="6"/>
  <c r="AK31" i="6"/>
  <c r="AJ31" i="6"/>
  <c r="AJ30" i="6" s="1"/>
  <c r="AH31" i="6"/>
  <c r="AG31" i="6"/>
  <c r="AE31" i="6"/>
  <c r="AD31" i="6"/>
  <c r="AD30" i="6" s="1"/>
  <c r="AB31" i="6"/>
  <c r="AA31" i="6"/>
  <c r="Y31" i="6"/>
  <c r="X31" i="6"/>
  <c r="X30" i="6" s="1"/>
  <c r="V31" i="6"/>
  <c r="S31" i="6"/>
  <c r="P31" i="6"/>
  <c r="P30" i="6" s="1"/>
  <c r="M31" i="6"/>
  <c r="J31" i="6"/>
  <c r="G31" i="6"/>
  <c r="F31" i="6"/>
  <c r="D31" i="6"/>
  <c r="AH30" i="6"/>
  <c r="AB30" i="6"/>
  <c r="J30" i="6"/>
  <c r="D30" i="6"/>
  <c r="C31" i="6"/>
  <c r="AO45" i="6" l="1"/>
  <c r="R30" i="6"/>
  <c r="AO31" i="6"/>
  <c r="F30" i="6"/>
  <c r="C30" i="6"/>
  <c r="G30" i="6"/>
  <c r="S30" i="6"/>
  <c r="AK30" i="6"/>
  <c r="O30" i="6"/>
  <c r="AA30" i="6"/>
  <c r="AM30" i="6"/>
  <c r="M30" i="6"/>
  <c r="Y30" i="6"/>
  <c r="AE30" i="6"/>
  <c r="U30" i="6"/>
  <c r="AG30" i="6"/>
  <c r="AF78" i="4"/>
  <c r="AC78" i="4"/>
  <c r="Z78" i="4"/>
  <c r="W78" i="4"/>
  <c r="AO30" i="6" l="1"/>
  <c r="AP30" i="6" s="1"/>
  <c r="AN27" i="6"/>
  <c r="AO12" i="6"/>
  <c r="AM12" i="6"/>
  <c r="AK12" i="6"/>
  <c r="AJ12" i="6"/>
  <c r="AH12" i="6"/>
  <c r="AG12" i="6"/>
  <c r="AE12" i="6"/>
  <c r="AD12" i="6"/>
  <c r="AB12" i="6"/>
  <c r="AA12" i="6"/>
  <c r="Y12" i="6"/>
  <c r="X12" i="6"/>
  <c r="V12" i="6"/>
  <c r="U12" i="6"/>
  <c r="S12" i="6"/>
  <c r="R12" i="6"/>
  <c r="P12" i="6"/>
  <c r="O12" i="6"/>
  <c r="M12" i="6"/>
  <c r="L12" i="6"/>
  <c r="J12" i="6"/>
  <c r="I12" i="6"/>
  <c r="G12" i="6"/>
  <c r="F12" i="6"/>
  <c r="D12" i="6"/>
  <c r="U9" i="6"/>
  <c r="S9" i="6"/>
  <c r="U8" i="6"/>
  <c r="U7" i="6" s="1"/>
  <c r="U6" i="6" s="1"/>
  <c r="S8" i="6"/>
  <c r="S7" i="6" s="1"/>
  <c r="S6" i="6" s="1"/>
  <c r="R9" i="6"/>
  <c r="P9" i="6"/>
  <c r="O9" i="6"/>
  <c r="O8" i="6" s="1"/>
  <c r="O7" i="6" s="1"/>
  <c r="O6" i="6" s="1"/>
  <c r="M9" i="6"/>
  <c r="M8" i="6" s="1"/>
  <c r="M7" i="6" s="1"/>
  <c r="M6" i="6" s="1"/>
  <c r="I9" i="6"/>
  <c r="I8" i="6"/>
  <c r="I7" i="6" s="1"/>
  <c r="I6" i="6" s="1"/>
  <c r="L9" i="6"/>
  <c r="J9" i="6"/>
  <c r="G9" i="6"/>
  <c r="C12" i="6"/>
  <c r="C9" i="6"/>
  <c r="F9" i="6"/>
  <c r="F8" i="6" s="1"/>
  <c r="F7" i="6" s="1"/>
  <c r="F6" i="6" s="1"/>
  <c r="D9" i="6"/>
  <c r="AN44" i="6"/>
  <c r="AN43" i="6"/>
  <c r="AN42" i="6"/>
  <c r="AN40" i="6"/>
  <c r="AN39" i="6"/>
  <c r="AN38" i="6"/>
  <c r="AN37" i="6"/>
  <c r="AN35" i="6"/>
  <c r="AN26" i="6"/>
  <c r="AN25" i="6"/>
  <c r="AN24" i="6"/>
  <c r="AN23" i="6"/>
  <c r="AN21" i="6"/>
  <c r="AN19" i="6"/>
  <c r="AN18" i="6"/>
  <c r="AN17" i="6"/>
  <c r="AN16" i="6"/>
  <c r="AN15" i="6"/>
  <c r="AN14" i="6"/>
  <c r="AN13" i="6"/>
  <c r="AN11" i="6"/>
  <c r="AN10" i="6"/>
  <c r="AL12" i="5"/>
  <c r="AL11" i="5" s="1"/>
  <c r="AJ12" i="5"/>
  <c r="AJ11" i="5" s="1"/>
  <c r="AI12" i="5"/>
  <c r="AG12" i="5"/>
  <c r="AG11" i="5" s="1"/>
  <c r="AF12" i="5"/>
  <c r="AF11" i="5" s="1"/>
  <c r="AD12" i="5"/>
  <c r="AD11" i="5" s="1"/>
  <c r="AC12" i="5"/>
  <c r="AI11" i="5"/>
  <c r="AC11" i="5"/>
  <c r="AA12" i="5"/>
  <c r="AA11" i="5" s="1"/>
  <c r="Z12" i="5"/>
  <c r="Z11" i="5" s="1"/>
  <c r="X12" i="5"/>
  <c r="X11" i="5" s="1"/>
  <c r="W12" i="5"/>
  <c r="W11" i="5" s="1"/>
  <c r="U12" i="5"/>
  <c r="U11" i="5" s="1"/>
  <c r="T12" i="5"/>
  <c r="T11" i="5" s="1"/>
  <c r="R12" i="5"/>
  <c r="Q12" i="5"/>
  <c r="Q11" i="5" s="1"/>
  <c r="O12" i="5"/>
  <c r="O11" i="5" s="1"/>
  <c r="N11" i="5"/>
  <c r="L12" i="5"/>
  <c r="L11" i="5" s="1"/>
  <c r="K11" i="5"/>
  <c r="I12" i="5"/>
  <c r="I11" i="5" s="1"/>
  <c r="H11" i="5"/>
  <c r="F12" i="5"/>
  <c r="E11" i="5"/>
  <c r="E5" i="5" s="1"/>
  <c r="R11" i="5"/>
  <c r="F11" i="5"/>
  <c r="AL6" i="5"/>
  <c r="AJ6" i="5"/>
  <c r="AI6" i="5"/>
  <c r="AI5" i="5" s="1"/>
  <c r="AG6" i="5"/>
  <c r="AF6" i="5"/>
  <c r="AD6" i="5"/>
  <c r="AC6" i="5"/>
  <c r="AA6" i="5"/>
  <c r="Z6" i="5"/>
  <c r="X6" i="5"/>
  <c r="X5" i="5" s="1"/>
  <c r="W6" i="5"/>
  <c r="U6" i="5"/>
  <c r="T6" i="5"/>
  <c r="R6" i="5"/>
  <c r="R5" i="5" s="1"/>
  <c r="Q6" i="5"/>
  <c r="O6" i="5"/>
  <c r="L6" i="5"/>
  <c r="K6" i="5"/>
  <c r="I6" i="5"/>
  <c r="H6" i="5"/>
  <c r="F6" i="5"/>
  <c r="C6" i="5"/>
  <c r="F5" i="5" l="1"/>
  <c r="AC5" i="5"/>
  <c r="AN12" i="6"/>
  <c r="J8" i="6"/>
  <c r="J7" i="6" s="1"/>
  <c r="J6" i="6" s="1"/>
  <c r="P8" i="6"/>
  <c r="P7" i="6" s="1"/>
  <c r="P6" i="6" s="1"/>
  <c r="L5" i="5"/>
  <c r="D8" i="6"/>
  <c r="D7" i="6" s="1"/>
  <c r="D6" i="6" s="1"/>
  <c r="G8" i="6"/>
  <c r="G7" i="6" s="1"/>
  <c r="G6" i="6" s="1"/>
  <c r="C5" i="5"/>
  <c r="I5" i="5"/>
  <c r="O5" i="5"/>
  <c r="AA5" i="5"/>
  <c r="AD5" i="5"/>
  <c r="AJ5" i="5"/>
  <c r="U5" i="5"/>
  <c r="AF5" i="5"/>
  <c r="AL5" i="5"/>
  <c r="K5" i="5"/>
  <c r="Q5" i="5"/>
  <c r="W5" i="5"/>
  <c r="AG5" i="5"/>
  <c r="H5" i="5"/>
  <c r="N5" i="5"/>
  <c r="T5" i="5"/>
  <c r="Z5" i="5"/>
  <c r="L8" i="6"/>
  <c r="L7" i="6" s="1"/>
  <c r="L6" i="6" s="1"/>
  <c r="R8" i="6"/>
  <c r="R7" i="6" s="1"/>
  <c r="R6" i="6" s="1"/>
  <c r="C8" i="6"/>
  <c r="C7" i="6" s="1"/>
  <c r="C6" i="6" s="1"/>
  <c r="AN5" i="5" l="1"/>
  <c r="AO5" i="5" s="1"/>
  <c r="AP78" i="4"/>
  <c r="AP67" i="4"/>
  <c r="AP66" i="4" s="1"/>
  <c r="AP62" i="4"/>
  <c r="AP60" i="4"/>
  <c r="AP57" i="4"/>
  <c r="AP45" i="4"/>
  <c r="AP43" i="4"/>
  <c r="AP37" i="4"/>
  <c r="H6" i="4"/>
  <c r="K6" i="4"/>
  <c r="N6" i="4"/>
  <c r="Q6" i="4"/>
  <c r="T6" i="4"/>
  <c r="V6" i="4"/>
  <c r="H21" i="4"/>
  <c r="K21" i="4"/>
  <c r="N21" i="4"/>
  <c r="Q21" i="4"/>
  <c r="S21" i="4"/>
  <c r="AP21" i="4" s="1"/>
  <c r="T21" i="4"/>
  <c r="G32" i="4"/>
  <c r="H32" i="4"/>
  <c r="J32" i="4"/>
  <c r="K32" i="4"/>
  <c r="N32" i="4"/>
  <c r="P32" i="4"/>
  <c r="Q32" i="4"/>
  <c r="S32" i="4"/>
  <c r="T32" i="4"/>
  <c r="V32" i="4"/>
  <c r="G34" i="4"/>
  <c r="H34" i="4"/>
  <c r="J34" i="4"/>
  <c r="K34" i="4"/>
  <c r="M34" i="4"/>
  <c r="N34" i="4"/>
  <c r="P34" i="4"/>
  <c r="Q34" i="4"/>
  <c r="S34" i="4"/>
  <c r="T34" i="4"/>
  <c r="V34" i="4"/>
  <c r="G37" i="4"/>
  <c r="H37" i="4"/>
  <c r="K37" i="4"/>
  <c r="N37" i="4"/>
  <c r="Q37" i="4"/>
  <c r="T37" i="4"/>
  <c r="G43" i="4"/>
  <c r="H43" i="4"/>
  <c r="J43" i="4"/>
  <c r="K43" i="4"/>
  <c r="M43" i="4"/>
  <c r="M36" i="4" s="1"/>
  <c r="N43" i="4"/>
  <c r="P43" i="4"/>
  <c r="Q43" i="4"/>
  <c r="S43" i="4"/>
  <c r="T43" i="4"/>
  <c r="V43" i="4"/>
  <c r="H45" i="4"/>
  <c r="K45" i="4"/>
  <c r="N45" i="4"/>
  <c r="Q45" i="4"/>
  <c r="S45" i="4"/>
  <c r="T45" i="4"/>
  <c r="G57" i="4"/>
  <c r="H57" i="4"/>
  <c r="J57" i="4"/>
  <c r="K57" i="4"/>
  <c r="M57" i="4"/>
  <c r="N57" i="4"/>
  <c r="P57" i="4"/>
  <c r="Q57" i="4"/>
  <c r="S57" i="4"/>
  <c r="T57" i="4"/>
  <c r="G60" i="4"/>
  <c r="H60" i="4"/>
  <c r="J60" i="4"/>
  <c r="K60" i="4"/>
  <c r="M60" i="4"/>
  <c r="N60" i="4"/>
  <c r="P60" i="4"/>
  <c r="Q60" i="4"/>
  <c r="S60" i="4"/>
  <c r="T60" i="4"/>
  <c r="V60" i="4"/>
  <c r="G62" i="4"/>
  <c r="H62" i="4"/>
  <c r="J62" i="4"/>
  <c r="K62" i="4"/>
  <c r="M62" i="4"/>
  <c r="N62" i="4"/>
  <c r="P62" i="4"/>
  <c r="Q62" i="4"/>
  <c r="S62" i="4"/>
  <c r="T62" i="4"/>
  <c r="V62" i="4"/>
  <c r="H67" i="4"/>
  <c r="H66" i="4" s="1"/>
  <c r="K67" i="4"/>
  <c r="K66" i="4" s="1"/>
  <c r="N67" i="4"/>
  <c r="N66" i="4" s="1"/>
  <c r="Q67" i="4"/>
  <c r="Q66" i="4" s="1"/>
  <c r="T67" i="4"/>
  <c r="T66" i="4" s="1"/>
  <c r="H78" i="4"/>
  <c r="K78" i="4"/>
  <c r="N78" i="4"/>
  <c r="Q78" i="4"/>
  <c r="T78" i="4"/>
  <c r="E78" i="4"/>
  <c r="E67" i="4"/>
  <c r="E66" i="4" s="1"/>
  <c r="E62" i="4"/>
  <c r="E60" i="4"/>
  <c r="E57" i="4"/>
  <c r="E45" i="4"/>
  <c r="E43" i="4"/>
  <c r="E37" i="4"/>
  <c r="E34" i="4"/>
  <c r="E32" i="4"/>
  <c r="E21" i="4"/>
  <c r="C62" i="4"/>
  <c r="V49" i="4" l="1"/>
  <c r="M11" i="4"/>
  <c r="S49" i="4"/>
  <c r="AP34" i="4"/>
  <c r="AP32" i="4"/>
  <c r="J49" i="4"/>
  <c r="P49" i="4"/>
  <c r="E36" i="4"/>
  <c r="N36" i="4"/>
  <c r="N11" i="4" s="1"/>
  <c r="AP36" i="4"/>
  <c r="E49" i="4"/>
  <c r="T36" i="4"/>
  <c r="T11" i="4" s="1"/>
  <c r="H36" i="4"/>
  <c r="H11" i="4" s="1"/>
  <c r="T49" i="4"/>
  <c r="N49" i="4"/>
  <c r="H49" i="4"/>
  <c r="V36" i="4"/>
  <c r="V11" i="4" s="1"/>
  <c r="V5" i="4" s="1"/>
  <c r="P36" i="4"/>
  <c r="P11" i="4" s="1"/>
  <c r="J36" i="4"/>
  <c r="J11" i="4" s="1"/>
  <c r="M49" i="4"/>
  <c r="M5" i="4" s="1"/>
  <c r="G49" i="4"/>
  <c r="G36" i="4"/>
  <c r="G11" i="4" s="1"/>
  <c r="Q49" i="4"/>
  <c r="K49" i="4"/>
  <c r="Q36" i="4"/>
  <c r="Q11" i="4" s="1"/>
  <c r="K36" i="4"/>
  <c r="K11" i="4" s="1"/>
  <c r="AP49" i="4"/>
  <c r="E11" i="4"/>
  <c r="C34" i="4"/>
  <c r="C78" i="4"/>
  <c r="C60" i="4"/>
  <c r="C57" i="4"/>
  <c r="C21" i="4"/>
  <c r="C6" i="4"/>
  <c r="B12" i="5"/>
  <c r="B11" i="5" s="1"/>
  <c r="B7" i="5"/>
  <c r="B9" i="6"/>
  <c r="B12" i="6"/>
  <c r="B22" i="6"/>
  <c r="B20" i="6" s="1"/>
  <c r="B36" i="6"/>
  <c r="B41" i="6"/>
  <c r="B45" i="6"/>
  <c r="C49" i="4" l="1"/>
  <c r="B6" i="5"/>
  <c r="B5" i="5" s="1"/>
  <c r="E5" i="4"/>
  <c r="E4" i="4" s="1"/>
  <c r="N5" i="4"/>
  <c r="N4" i="4" s="1"/>
  <c r="K5" i="4"/>
  <c r="K4" i="4" s="1"/>
  <c r="H5" i="4"/>
  <c r="H4" i="4" s="1"/>
  <c r="B31" i="6"/>
  <c r="B30" i="6" s="1"/>
  <c r="B29" i="6" s="1"/>
  <c r="B8" i="6"/>
  <c r="B7" i="6" s="1"/>
  <c r="V4" i="4"/>
  <c r="P5" i="4"/>
  <c r="P4" i="4" s="1"/>
  <c r="G5" i="4"/>
  <c r="G4" i="4" s="1"/>
  <c r="Q5" i="4"/>
  <c r="Q4" i="4" s="1"/>
  <c r="M4" i="4"/>
  <c r="T5" i="4"/>
  <c r="T4" i="4" s="1"/>
  <c r="J5" i="4"/>
  <c r="J4" i="4" s="1"/>
  <c r="C11" i="4"/>
  <c r="C5" i="4" l="1"/>
  <c r="C4" i="4" s="1"/>
  <c r="B6" i="6"/>
  <c r="S36" i="4"/>
  <c r="S11" i="4" l="1"/>
  <c r="S5" i="4" l="1"/>
  <c r="S4" i="4" s="1"/>
  <c r="AP4" i="4" s="1"/>
  <c r="AQ4" i="4" s="1"/>
  <c r="AP11" i="4"/>
  <c r="AP5" i="4" s="1"/>
</calcChain>
</file>

<file path=xl/sharedStrings.xml><?xml version="1.0" encoding="utf-8"?>
<sst xmlns="http://schemas.openxmlformats.org/spreadsheetml/2006/main" count="2230" uniqueCount="226">
  <si>
    <t>ต.ค.</t>
  </si>
  <si>
    <t>พ.ย.</t>
  </si>
  <si>
    <t>ธ.ค.</t>
  </si>
  <si>
    <t>รวมค่าใช้จ่าย</t>
  </si>
  <si>
    <t>-</t>
  </si>
  <si>
    <t>2. งบดำเนินงาน</t>
  </si>
  <si>
    <t xml:space="preserve">  2.1 ค่าตอบแทน ใช้สอย และวัสดุ</t>
  </si>
  <si>
    <t xml:space="preserve">    2) ค่าใช้สอย</t>
  </si>
  <si>
    <t xml:space="preserve">      (10) ค่าดูแล บำรุงรักษาระบบเครือข่าย</t>
  </si>
  <si>
    <t xml:space="preserve">    3) ค่าวัสดุ</t>
  </si>
  <si>
    <t xml:space="preserve">      (8) วัสดุคอมพิวเตอร์</t>
  </si>
  <si>
    <t xml:space="preserve">  2.2 ค่าสาธารณูปโภค</t>
  </si>
  <si>
    <t xml:space="preserve">    5) ค่าบริการสื่อสารและโทรคมนาคม</t>
  </si>
  <si>
    <t xml:space="preserve">      (1) ค่าเช่าสัญญาณอินเตอร์เน็ต (ศทส. ดูแลภาพรวม)</t>
  </si>
  <si>
    <t xml:space="preserve">      (2) ค่าเช่าสัญญาณอินเตอร์เน็ต (สกธ. / กษ.จว. / สปษ.)</t>
  </si>
  <si>
    <t xml:space="preserve">      (3) ค่าเช่าสัญญาณเคเบิลทีวี (กอง / สำนัก)</t>
  </si>
  <si>
    <t>3. งบลงทุน</t>
  </si>
  <si>
    <t xml:space="preserve">  3.1 ครุภัณฑ์</t>
  </si>
  <si>
    <t xml:space="preserve">    1) ครุภัณฑ์คอมพิวเตอร์</t>
  </si>
  <si>
    <t xml:space="preserve">      (1) เครื่องคอมพิวเตอร์ สำหรับงานสำนักงาน (จอขนาดไม่น้อยกว่า 19 นิ้ว) พร้อมชุดโปรแกรมปฏิบัติการฯ และชุดโปรแกรมจัดการสำนักงานฯ</t>
  </si>
  <si>
    <t xml:space="preserve">      (2) เครื่องคอมพิวเตอร์ สำหรับงานประมวลผล แบบที่ 1 (จอขนาดไม่น้อยกว่า 19 นิ้ว) พร้อมชุดโปรแกรมปฏิบัติการฯ และชุดโปรแกรมจัดการสำนักงานฯ</t>
  </si>
  <si>
    <t xml:space="preserve">    3) ครุภัณฑ์โฆษณาและเผยแพร่</t>
  </si>
  <si>
    <t xml:space="preserve">  3.2 ที่ดิน สิ่งก่อสร้าง</t>
  </si>
  <si>
    <t xml:space="preserve">    3) รายการที่ดิน สิ่งก่อสร้างที่จัดหาเพิ่มเติมนอกเหนือจาก พ.ร.บ.</t>
  </si>
  <si>
    <t>รายการ</t>
  </si>
  <si>
    <t>(1) งบประมาณ ที่ได้รับจัดสรร</t>
  </si>
  <si>
    <t>ไตรมาส 1</t>
  </si>
  <si>
    <t>เบิกจ่าย ม.ค.62</t>
  </si>
  <si>
    <t>เบิกจ่าย ก.พ.62</t>
  </si>
  <si>
    <t>เบิกจ่าย มี.ค.62</t>
  </si>
  <si>
    <t>เบิกจ่าย เม.ย.62</t>
  </si>
  <si>
    <t>เบิกจ่าย พ.ค.62</t>
  </si>
  <si>
    <t>เบิกจ่าย มิ.ย.62</t>
  </si>
  <si>
    <t>เบิกจ่าย ก.ค.62</t>
  </si>
  <si>
    <t>เบิกจ่าย ส.ค.62</t>
  </si>
  <si>
    <t>เบิกจ่าย 12 เดือน</t>
  </si>
  <si>
    <t>หมายเหตุ</t>
  </si>
  <si>
    <t>เบิกจ่าย</t>
  </si>
  <si>
    <t>% เบิกจ่าย</t>
  </si>
  <si>
    <t>คงเหลือ</t>
  </si>
  <si>
    <t>% คงเหลือ</t>
  </si>
  <si>
    <t>ไตรมาส 2</t>
  </si>
  <si>
    <t>ไตรมาส 3</t>
  </si>
  <si>
    <t>ไตรมาส 4</t>
  </si>
  <si>
    <t>เบิกจ่าย ต.ค.61</t>
  </si>
  <si>
    <t>เบิกจ่าย พ.ย.61</t>
  </si>
  <si>
    <t>เบิกจ่าย ธ.ค.61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</si>
  <si>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</si>
  <si>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</si>
  <si>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</si>
  <si>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</si>
  <si>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</si>
  <si>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</si>
  <si>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</si>
  <si>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</si>
  <si>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</si>
  <si>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 xml:space="preserve">    1) ค่าตอบแทน</t>
  </si>
  <si>
    <t xml:space="preserve">      (10) ค่าอาหารทำการนอกเวลา</t>
  </si>
  <si>
    <t xml:space="preserve">      (11) ค่าเบี้ยประชุมกรรมการ</t>
  </si>
  <si>
    <t xml:space="preserve">      (12) ค่าตอบแทนผู้ปฏิบัติงานให้ทางราชการ</t>
  </si>
  <si>
    <t xml:space="preserve">        (12.13) อื่น ๆ</t>
  </si>
  <si>
    <t xml:space="preserve">      (3) ค่าเช่าทรัพย์สิน (เช่าอาคาร)</t>
  </si>
  <si>
    <t xml:space="preserve">      (5) ค่าใช้จ่ายของศูนย์ติดตามและแก้ไขปัญหาภัยพิบัติด้านการเกษตรจังหวัด</t>
  </si>
  <si>
    <t xml:space="preserve">      (6) ค่าซ่อมแซมครุภัณฑ์</t>
  </si>
  <si>
    <t xml:space="preserve">      (7) ค่าซ่อมแซมสิ่งก่อสร้าง</t>
  </si>
  <si>
    <t xml:space="preserve">      (8) ค่าภาษี ค่าธรรมเนียม (ค่าธรรมเนียมศาล / ค่าเบี้ยประกัน / ค่าธรรมเนียม / ค่าภาษี)</t>
  </si>
  <si>
    <t xml:space="preserve">      (9) ค่ารับรองและพิธีการ</t>
  </si>
  <si>
    <t xml:space="preserve">      (13) ค่าใช้จ่ายในการจัดประชุมของเกษตรและสหกรณ์จังหวัด</t>
  </si>
  <si>
    <t xml:space="preserve">      (14) ค่าเบี้ยเลี้ยง ที่พัก และพาหนะ</t>
  </si>
  <si>
    <t xml:space="preserve">        (14.1) ค่าเบี้ยเลี้ยง ที่พัก และพาหนะ (กอง / สำนัก)</t>
  </si>
  <si>
    <t xml:space="preserve">      (15) ค่าซ่อมแซมยานพาหนะและขนส่ง</t>
  </si>
  <si>
    <t xml:space="preserve">        (15.1) ค่าซ่อมแซมยานพาหนะและขนส่ง (กอง / สำนัก : สำหรับรถของหน่วยงาน)</t>
  </si>
  <si>
    <t xml:space="preserve">      (17) ค่าใช้จ่ายในการจัดงาน กิจกรรม นิทรรศการ</t>
  </si>
  <si>
    <t xml:space="preserve">        (17.3) กษ.จ. - งานคลินิคเกษตรเคลื่อนที่ งานออกพื้นที่ งานประจำปีของจังหวัด</t>
  </si>
  <si>
    <t xml:space="preserve">      (18) ค่าจ้างเหมาบริการ</t>
  </si>
  <si>
    <t xml:space="preserve">        (18.1) จ้างเหมาบุคคลปฏิบัติงาน</t>
  </si>
  <si>
    <t xml:space="preserve">          (18.1.1) จ้างเหมาบุคคลปฏิบัติงาน (กอง/สำนัก : ตำแหน่งต่างๆ)</t>
  </si>
  <si>
    <t xml:space="preserve">        (18.2) จ้างเหมาเอกชนจัดหาอุปกรณ์</t>
  </si>
  <si>
    <t xml:space="preserve">          (18.2.3) อุปกรณ์สำนักงาน , เครื่องถ่ายเอกสาร , เครื่องคอมพิวเตอร์</t>
  </si>
  <si>
    <t xml:space="preserve">        (18.3) จ้างเหมาเอกชนปฏิบัติงาน</t>
  </si>
  <si>
    <t xml:space="preserve">          (18.3.1) จ้างเหมาเอกชนปฏิบัติงานของสำนัก/กอง</t>
  </si>
  <si>
    <t xml:space="preserve">      (3) วัสดุโฆษณาและเผยแพร่</t>
  </si>
  <si>
    <t xml:space="preserve">      (4) วัสดุงานบ้านงานครัว</t>
  </si>
  <si>
    <t xml:space="preserve">      (7) วัสดุหนังสือ วารสาร และตำรา</t>
  </si>
  <si>
    <t xml:space="preserve">      (9) วัสดุเชื้อเพลิงและหล่อลื่น</t>
  </si>
  <si>
    <t xml:space="preserve">        (9.1) วัสดุเชื้อเพลิงและหล่อลื่น (สำหรับรถของ กอง/สำนัก)</t>
  </si>
  <si>
    <t xml:space="preserve">      (10) วัสดุยานพาหนะและขนส่ง</t>
  </si>
  <si>
    <t xml:space="preserve">        (10.1) วัสดุยานพาหนะและขนส่ง (สำหรับรถของ กอง/สำนัก)</t>
  </si>
  <si>
    <t xml:space="preserve">      (11) วัสดุสำนักงาน</t>
  </si>
  <si>
    <t xml:space="preserve">        (11.1) วัสดุสำนักงาน</t>
  </si>
  <si>
    <t xml:space="preserve">        (11.2) น้ำดื่มในสำนักงาน</t>
  </si>
  <si>
    <t xml:space="preserve">    1) ค่าโทรศัพท์</t>
  </si>
  <si>
    <t xml:space="preserve">      (1) ค่าโทรศัพท์สำนักงาน</t>
  </si>
  <si>
    <t xml:space="preserve">    3) ค่าไฟฟ้า</t>
  </si>
  <si>
    <t xml:space="preserve">    4) ค่าไปรษณีย์โทรเลข</t>
  </si>
  <si>
    <t xml:space="preserve">      (1) กล้องถ่ายภาพนิ่งระบบดิจิตอล ความละเอียดไม่น้อยกว่า 24 ล้านพิกเซล</t>
  </si>
  <si>
    <t>5. งบรายจ่ายอื่น</t>
  </si>
  <si>
    <t xml:space="preserve">  5.8 ค่าใช้จ่ายโครงการการสนับสนุนการปฏิบัติงานตามนโยบายสำคัญ (กษ.จว.)</t>
  </si>
  <si>
    <t>สีแดงยังไม่ได้ลง</t>
  </si>
  <si>
    <t>ตุลาคม 2562</t>
  </si>
  <si>
    <t>พฤศจิกายน 2562</t>
  </si>
  <si>
    <t>ธันวาคม 2562</t>
  </si>
  <si>
    <t>มกราคม 2563</t>
  </si>
  <si>
    <t>กุมภาพันธ์ 2563</t>
  </si>
  <si>
    <t>มีนาคม 2563</t>
  </si>
  <si>
    <t>รวม</t>
  </si>
  <si>
    <t>แผนงานบุคลากรภาครัฐ</t>
  </si>
  <si>
    <t>กิจกรรม : ค่าใช้จ่ายบุคลากรภาครัฐ</t>
  </si>
  <si>
    <t>1. งบบุคลากร</t>
  </si>
  <si>
    <t>1.1 ข้าราชการ</t>
  </si>
  <si>
    <t>1) เงินเดือน</t>
  </si>
  <si>
    <t>(1) มีคนครอง</t>
  </si>
  <si>
    <t>(2) อัตราว่าง</t>
  </si>
  <si>
    <t>2) เงินจ่ายควบเงินเดือน</t>
  </si>
  <si>
    <t>(1) เงินประจำตำแหน่ง (ป.จ.ต.)</t>
  </si>
  <si>
    <t>(2) เงินเพิ่มพิเศษสำหรับข้าราชการซึ่งมีตำแหน่งหน้าที่ประจำอยู่ในต่างประเทศ (พ.ข.ต.)</t>
  </si>
  <si>
    <t>(3) เงินเพิ่มพิเศษสำหรับการสู้รบ (พ.ส.ร.)</t>
  </si>
  <si>
    <t>(4) เงินค่าตอบแทนรายเดือนสำหรับข้าราชการ</t>
  </si>
  <si>
    <t>(5) เงินช่วยเหลือการครองชีพข้าราชการระดับต้น (พ.ช.ค.ข.)</t>
  </si>
  <si>
    <t>(6) เงินสวัสดิการสำหรับการปฏิบัติงานประจำสำนักงานในพื้นที่พิเศษ (ส.ป.พ.)</t>
  </si>
  <si>
    <t xml:space="preserve">(7) เงินเพิ่มสำหรับตำแหน่งที่มีเหตุพิเศษ ตำแหน่งนิติกร (พ.ต.ก.) </t>
  </si>
  <si>
    <t>1.2 ลูกจ้างประจำ</t>
  </si>
  <si>
    <t xml:space="preserve"> 1) ค่าจ้างประจำ (อัตราเดิม)</t>
  </si>
  <si>
    <t xml:space="preserve"> 2) เงินจ่ายควบค่าจ้างประจำ</t>
  </si>
  <si>
    <t>(1) เงินเพิ่มพิเศษสำหรับการสู้รบ (พ.ส.ร.)</t>
  </si>
  <si>
    <t>(2) เงินค่าตอบแทนรายเดือนสำหรับลูกจ้างประจำ</t>
  </si>
  <si>
    <t>(3) เงินช่วยเหลือการครองชีพพิเศษ (ค.ช.จ.)</t>
  </si>
  <si>
    <t>(4) เงินสวัสดิการสำหรับการปฏิบัติงานประจำสำนักงานในพื้นที่พิเศษ (ส.ป.พ.)</t>
  </si>
  <si>
    <t>1.3 ค่าจ้างชั่วคราวในต่างประเทศ</t>
  </si>
  <si>
    <t>1.4 พนักงานราชการ</t>
  </si>
  <si>
    <t>2.1 ค่าตอบแทน ใช้สอย และวัสดุ</t>
  </si>
  <si>
    <t>1) ค่าตอบแทน</t>
  </si>
  <si>
    <t>(1) ค่าเช่าบ้าน</t>
  </si>
  <si>
    <t>(2) ค่าเช่าบ้านของข้าราชการในต่างประเทศ (ผูกพัน)</t>
  </si>
  <si>
    <t>(3) ค่าตอบแทนพิเศษเงินเดือนเต็มขั้น</t>
  </si>
  <si>
    <t>(3.1) เต็มขั้น (ข้าราชการ)</t>
  </si>
  <si>
    <t>(3.2) เต็มขั้น (ลูกจ้างประจำ)</t>
  </si>
  <si>
    <t>(4) ค่าตอบแทนเหมาจ่ายแทนการจัดหารถยนต์ประจำตำแหน่ง</t>
  </si>
  <si>
    <t>(5) เงินอื่นๆ ที่กฎหมายกำหนดให้จ่ายควบกับค่าจ้างชั่วคราวที่ปฏิบัติงานในต่างประเทศ</t>
  </si>
  <si>
    <t>(6)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</si>
  <si>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>(6.1) ต.ป.พ. (ข้าราชการ)</t>
  </si>
  <si>
    <t>(6.2) ต.ป.พ. (ลูกจ้างประจำ)</t>
  </si>
  <si>
    <t>(7)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</si>
  <si>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 xml:space="preserve">2) ค่าใช้สอย </t>
  </si>
  <si>
    <t>(1) เงินสมทบกองทุนประกันสังคมสำหรับพนักงานราชการ</t>
  </si>
  <si>
    <t>(2) เงินประกันสังคมของลูกจ้างชั่วคราวในต่างประเทศ</t>
  </si>
  <si>
    <t>1. งบดำเนินงาน</t>
  </si>
  <si>
    <t>1.1 ค่าตอบแทน ใช้สอย และวัสดุ</t>
  </si>
  <si>
    <t>1.2 ค่าสาธารณูปโภค</t>
  </si>
  <si>
    <t>2. งบลงทุน</t>
  </si>
  <si>
    <t>2.1 ครุภัณฑ์</t>
  </si>
  <si>
    <t>กิจกรรม : การบูรณาการงานในส่วนภูมิภาค</t>
  </si>
  <si>
    <t xml:space="preserve">3) ค่าวัสดุ </t>
  </si>
  <si>
    <t>2.2 ที่ดิน สิ่งก่อสร้าง</t>
  </si>
  <si>
    <t>3. งบรายจ่ายอื่น</t>
  </si>
  <si>
    <t>3.1 ค่าใช้จ่ายโครงการการสนับสนุนการปฏิบัติงานตามนโยบายสำคัญ (กษ.จว.)</t>
  </si>
  <si>
    <t xml:space="preserve">          (1) ค่าอาหารทำการนอกเวลา</t>
  </si>
  <si>
    <t xml:space="preserve">          (2) ค่าเบี้ยประชุมกรรมการ</t>
  </si>
  <si>
    <t xml:space="preserve">    (1) ค่าเช่าทรัพย์สิน (เช่าอาคาร) </t>
  </si>
  <si>
    <t xml:space="preserve">    (2) ค่าใช้จ่ายของศูนย์ติดตามและแก้ไขปัญหาภัยพิบัติด้านการเกษตรจังหวัด</t>
  </si>
  <si>
    <t xml:space="preserve">    (3) ค่าภาษี ค่าธรรมเนียม (ค่าธรรมเนียมศาล / ค่าเบี้ยประกัน / ค่าธรรมเนียม / ค่าภาษี)</t>
  </si>
  <si>
    <t xml:space="preserve">    (4) ค่ารับรองและพิธีการ</t>
  </si>
  <si>
    <t xml:space="preserve">    (5) ค่าใช้จ่ายในการจัดประชุมของเกษตรและสหกรณ์จังหวัด</t>
  </si>
  <si>
    <t xml:space="preserve">    (6) ค่าเบี้ยเลี้ยง ที่พัก และพาหนะ</t>
  </si>
  <si>
    <t xml:space="preserve">         (6.1) ค่าเบี้ยเลี้ยง ที่พัก และพาหนะ (กอง / สำนัก)</t>
  </si>
  <si>
    <t xml:space="preserve">    (7) ค่าซ่อมแซมครุภัณฑ์</t>
  </si>
  <si>
    <t xml:space="preserve">    (8) ค่าซ่อมแซมสิ่งก่อสร้าง</t>
  </si>
  <si>
    <t xml:space="preserve">    (9) ค่าซ่อมแซมยานพาหนะและขนส่ง</t>
  </si>
  <si>
    <t xml:space="preserve">         (9.1) ค่าซ่อมแซมยานพาหนะและขนส่ง (กอง / สำนัก : สำหรับรถของหน่วยงาน)</t>
  </si>
  <si>
    <t xml:space="preserve">    (10) ค่าใช้จ่ายในการจัดงาน กิจกรรม นิทรรศการ</t>
  </si>
  <si>
    <t xml:space="preserve">           (10.1) กษ.จ. - งานคลินิคเกษตรเคลื่อนที่ งานออกพื้นที่ งานประจำปีของจังหวัด</t>
  </si>
  <si>
    <t xml:space="preserve">   (11) ค่าจ้างเหมาบริการ</t>
  </si>
  <si>
    <t xml:space="preserve">          (11.1) จ้างเหมาบุคคลปฏิบัติงาน</t>
  </si>
  <si>
    <t xml:space="preserve">          (11.1.1) จ้างเหมาบุคคลปฏิบัติงาน (กอง/สำนัก : ตำแหน่งต่างๆ)</t>
  </si>
  <si>
    <t xml:space="preserve">          (11.2) จ้างเหมาเอกชนจัดหาอุปกรณ์</t>
  </si>
  <si>
    <t xml:space="preserve">                    (11.2.1) อุปกรณ์สำนักงาน , เครื่องถ่ายเอกสาร , เครื่องคอมพิวเตอร์</t>
  </si>
  <si>
    <t xml:space="preserve">          (11.3) จ้างเหมาเอกชนปฏิบัติงาน</t>
  </si>
  <si>
    <t xml:space="preserve">                    (11.3.1) จ้างเหมาเอกชนปฏิบัติงานของสำนัก/กอง</t>
  </si>
  <si>
    <t xml:space="preserve">     (1) วัสดุก่อสร้าง</t>
  </si>
  <si>
    <t xml:space="preserve">     (2) วัสดุการเกษตร</t>
  </si>
  <si>
    <t xml:space="preserve">     (3) วัสดุโฆษณาและเผยแพร่</t>
  </si>
  <si>
    <t xml:space="preserve">     (4) วัสดุงานบ้านงานครัว</t>
  </si>
  <si>
    <t xml:space="preserve">     (5) วัสดุไฟฟ้าและวิทยุ</t>
  </si>
  <si>
    <t xml:space="preserve">     (6) วัสดุวิทยาศาสตร์หรือการแพทย์ (รวมพวกเวชภัณฑ์)</t>
  </si>
  <si>
    <t xml:space="preserve">     (7) วัสดุหนังสือ วารสาร และตำรา</t>
  </si>
  <si>
    <t xml:space="preserve">     (8) วัสดุเชื้อเพลิงและหล่อลื่น</t>
  </si>
  <si>
    <t xml:space="preserve">          (8.1) วัสดุเชื้อเพลิงและหล่อลื่น (สำหรับรถของ กอง/สำนัก)</t>
  </si>
  <si>
    <t xml:space="preserve">     (9) วัสดุยานพาหนะและขนส่ง</t>
  </si>
  <si>
    <t xml:space="preserve">          (9.1) วัสดุยานพาหนะและขนส่ง (สำหรับรถของ กอง/สำนัก)</t>
  </si>
  <si>
    <t xml:space="preserve">     (10) วัสดุสำนักงาน</t>
  </si>
  <si>
    <t xml:space="preserve">          (10.1) วัสดุสำนักงาน</t>
  </si>
  <si>
    <t xml:space="preserve">          (10.2) น้ำดื่มในสำนักงาน</t>
  </si>
  <si>
    <t xml:space="preserve">          (10.3) วัสดุอื่นๆ ที่ใส่ที่ไหนไม่ได้</t>
  </si>
  <si>
    <t xml:space="preserve">       1) ค่าโทรศัพท์</t>
  </si>
  <si>
    <t xml:space="preserve">           (1) ค่าโทรศัพท์สำนักงาน</t>
  </si>
  <si>
    <t xml:space="preserve">       3) ค่าไฟฟ้า</t>
  </si>
  <si>
    <t xml:space="preserve">       4) ค่าไปรษณีย์โทรเลข</t>
  </si>
  <si>
    <t>แผน</t>
  </si>
  <si>
    <t>ผล</t>
  </si>
  <si>
    <t>เมษายน 2563</t>
  </si>
  <si>
    <t>พฤษภาคม 2563</t>
  </si>
  <si>
    <t>มิถุนายน 2563</t>
  </si>
  <si>
    <t>กรกฎาคม 2563</t>
  </si>
  <si>
    <t>สิงหาคม 2563</t>
  </si>
  <si>
    <t>กันยายน 2563</t>
  </si>
  <si>
    <t>ประมาณการ</t>
  </si>
  <si>
    <t>ปี 2563</t>
  </si>
  <si>
    <t xml:space="preserve">  =คำสั่ง ขรก.ปี 63+กษ.1830 (6เดือนแรก) +ผล6เดือนแรก*3เปอร์*6 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</si>
  <si>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</si>
  <si>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</si>
  <si>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</si>
  <si>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</si>
  <si>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</si>
  <si>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</si>
  <si>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</si>
  <si>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</si>
  <si>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</si>
  <si>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</si>
  <si>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</si>
  <si>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</si>
  <si>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งปม.</t>
  </si>
  <si>
    <t>ศูนย์ติดตามป้องกันและแก้ไขปัญหาภัยพิบัติด้านการเกษตรอยู่ด้วย จำนวน 10000 บาท ค่ะ</t>
  </si>
  <si>
    <t>เงิน</t>
  </si>
  <si>
    <t>ฏีกา</t>
  </si>
  <si>
    <t xml:space="preserve">       2)ค่าอินเตอร์เน็ต</t>
  </si>
  <si>
    <t xml:space="preserve">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</si>
</sst>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26" x14ac:knownFonts="1">
    <font>
      <sz val="11"/>
      <color theme="1"/>
      <name val="Tahoma"/>
      <family val="2"/>
      <charset val="1"/>
      <scheme val="minor"/>
    </font>
    <font>
      <b/>
      <sz val="14"/>
      <color rgb="FF000000"/>
      <name val="TH SarabunPSK"/>
      <family val="2"/>
    </font>
    <font>
      <sz val="12"/>
      <color rgb="FF000000"/>
      <name val="TH SarabunPSK"/>
      <family val="2"/>
    </font>
    <font>
      <sz val="11"/>
      <color theme="1"/>
      <name val="Tahoma"/>
      <family val="2"/>
      <scheme val="minor"/>
    </font>
    <font>
      <b/>
      <sz val="11"/>
      <color rgb="FF000000"/>
      <name val="TH SarabunPSK"/>
      <family val="2"/>
    </font>
    <font>
      <sz val="12"/>
      <color rgb="FFFF0000"/>
      <name val="TH SarabunPSK"/>
      <family val="2"/>
    </font>
    <font>
      <sz val="11"/>
      <color rgb="FFFF0000"/>
      <name val="Tahoma"/>
      <family val="2"/>
      <charset val="1"/>
      <scheme val="minor"/>
    </font>
    <font>
      <sz val="11"/>
      <color theme="1"/>
      <name val="Tahoma"/>
      <family val="2"/>
      <charset val="1"/>
      <scheme val="minor"/>
    </font>
    <font>
      <sz val="10"/>
      <name val="Arial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sz val="12"/>
      <color rgb="FF000000"/>
      <name val="TH SarabunPSK"/>
      <family val="2"/>
    </font>
    <font>
      <sz val="12"/>
      <color theme="1"/>
      <name val="AngsanaUPC"/>
      <family val="1"/>
    </font>
    <font>
      <b/>
      <sz val="12"/>
      <color rgb="FFFF0000"/>
      <name val="TH SarabunPSK"/>
      <family val="2"/>
    </font>
    <font>
      <sz val="12"/>
      <color rgb="FFFF0000"/>
      <name val="AngsanaUPC"/>
      <family val="1"/>
    </font>
    <font>
      <sz val="11"/>
      <color theme="1"/>
      <name val="TH SarabunPSK"/>
      <family val="2"/>
    </font>
    <font>
      <sz val="12"/>
      <color theme="1"/>
      <name val="TH SarabunPSK"/>
      <family val="2"/>
    </font>
    <font>
      <sz val="12"/>
      <color theme="1"/>
      <name val="Tahoma"/>
      <family val="2"/>
      <charset val="1"/>
      <scheme val="minor"/>
    </font>
    <font>
      <sz val="12"/>
      <color theme="0"/>
      <name val="AngsanaUPC"/>
      <family val="1"/>
    </font>
    <font>
      <b/>
      <sz val="11"/>
      <name val="TH SarabunPSK"/>
      <family val="2"/>
    </font>
    <font>
      <sz val="11"/>
      <name val="TH SarabunPSK"/>
      <family val="2"/>
    </font>
    <font>
      <sz val="11"/>
      <name val="Tahoma"/>
      <family val="2"/>
      <charset val="1"/>
      <scheme val="minor"/>
    </font>
    <font>
      <sz val="12"/>
      <name val="AngsanaUPC"/>
      <family val="1"/>
    </font>
    <font>
      <b/>
      <sz val="14"/>
      <name val="TH SarabunPSK"/>
      <family val="2"/>
    </font>
    <font>
      <sz val="11"/>
      <color rgb="FFFF0000"/>
      <name val="TH SarabunPSK"/>
      <family val="2"/>
    </font>
    <font>
      <sz val="12"/>
      <name val="Tahoma"/>
      <family val="2"/>
      <charset val="1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DDD9C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3" fillId="0" borderId="0"/>
    <xf numFmtId="187" fontId="7" fillId="0" borderId="0" applyFont="0" applyFill="0" applyBorder="0" applyAlignment="0" applyProtection="0"/>
    <xf numFmtId="0" fontId="8" fillId="0" borderId="0"/>
  </cellStyleXfs>
  <cellXfs count="369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4" fontId="2" fillId="3" borderId="3" xfId="0" applyNumberFormat="1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left" vertical="center"/>
    </xf>
    <xf numFmtId="4" fontId="2" fillId="4" borderId="3" xfId="0" applyNumberFormat="1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left" vertical="center"/>
    </xf>
    <xf numFmtId="4" fontId="2" fillId="5" borderId="3" xfId="0" applyNumberFormat="1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left" vertical="center"/>
    </xf>
    <xf numFmtId="4" fontId="2" fillId="6" borderId="3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4" fontId="2" fillId="3" borderId="3" xfId="1" applyNumberFormat="1" applyFont="1" applyFill="1" applyBorder="1" applyAlignment="1">
      <alignment horizontal="right" vertical="center"/>
    </xf>
    <xf numFmtId="0" fontId="2" fillId="3" borderId="3" xfId="1" applyFont="1" applyFill="1" applyBorder="1" applyAlignment="1">
      <alignment horizontal="left" vertical="center"/>
    </xf>
    <xf numFmtId="4" fontId="2" fillId="4" borderId="3" xfId="1" applyNumberFormat="1" applyFont="1" applyFill="1" applyBorder="1" applyAlignment="1">
      <alignment horizontal="right" vertical="center"/>
    </xf>
    <xf numFmtId="0" fontId="2" fillId="4" borderId="3" xfId="1" applyFont="1" applyFill="1" applyBorder="1" applyAlignment="1">
      <alignment horizontal="left" vertical="center"/>
    </xf>
    <xf numFmtId="4" fontId="2" fillId="5" borderId="3" xfId="1" applyNumberFormat="1" applyFont="1" applyFill="1" applyBorder="1" applyAlignment="1">
      <alignment horizontal="right" vertical="center"/>
    </xf>
    <xf numFmtId="0" fontId="2" fillId="5" borderId="3" xfId="1" applyFont="1" applyFill="1" applyBorder="1" applyAlignment="1">
      <alignment horizontal="left" vertical="center"/>
    </xf>
    <xf numFmtId="4" fontId="2" fillId="6" borderId="3" xfId="1" applyNumberFormat="1" applyFont="1" applyFill="1" applyBorder="1" applyAlignment="1">
      <alignment horizontal="right" vertical="center"/>
    </xf>
    <xf numFmtId="0" fontId="2" fillId="6" borderId="3" xfId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1" fillId="7" borderId="3" xfId="0" applyFont="1" applyFill="1" applyBorder="1" applyAlignment="1">
      <alignment horizontal="center" vertical="center" wrapText="1"/>
    </xf>
    <xf numFmtId="4" fontId="2" fillId="7" borderId="3" xfId="0" applyNumberFormat="1" applyFont="1" applyFill="1" applyBorder="1" applyAlignment="1">
      <alignment horizontal="right" vertical="center"/>
    </xf>
    <xf numFmtId="0" fontId="0" fillId="7" borderId="0" xfId="0" applyFill="1"/>
    <xf numFmtId="0" fontId="1" fillId="8" borderId="3" xfId="0" applyFont="1" applyFill="1" applyBorder="1" applyAlignment="1">
      <alignment horizontal="center" vertical="center" wrapText="1"/>
    </xf>
    <xf numFmtId="4" fontId="2" fillId="8" borderId="3" xfId="0" applyNumberFormat="1" applyFont="1" applyFill="1" applyBorder="1" applyAlignment="1">
      <alignment horizontal="right" vertical="center"/>
    </xf>
    <xf numFmtId="0" fontId="0" fillId="8" borderId="0" xfId="0" applyFill="1"/>
    <xf numFmtId="4" fontId="5" fillId="8" borderId="3" xfId="0" applyNumberFormat="1" applyFont="1" applyFill="1" applyBorder="1" applyAlignment="1">
      <alignment horizontal="right" vertical="center"/>
    </xf>
    <xf numFmtId="0" fontId="6" fillId="0" borderId="0" xfId="0" applyFont="1"/>
    <xf numFmtId="3" fontId="9" fillId="11" borderId="1" xfId="3" applyNumberFormat="1" applyFont="1" applyFill="1" applyBorder="1" applyAlignment="1">
      <alignment horizontal="left" vertical="top" wrapText="1"/>
    </xf>
    <xf numFmtId="3" fontId="9" fillId="12" borderId="1" xfId="3" applyNumberFormat="1" applyFont="1" applyFill="1" applyBorder="1" applyAlignment="1">
      <alignment horizontal="left" vertical="top" wrapText="1" indent="4"/>
    </xf>
    <xf numFmtId="3" fontId="9" fillId="13" borderId="1" xfId="3" applyNumberFormat="1" applyFont="1" applyFill="1" applyBorder="1" applyAlignment="1">
      <alignment horizontal="left" vertical="top" indent="6"/>
    </xf>
    <xf numFmtId="3" fontId="10" fillId="14" borderId="6" xfId="3" applyNumberFormat="1" applyFont="1" applyFill="1" applyBorder="1" applyAlignment="1">
      <alignment horizontal="left" vertical="top" indent="10"/>
    </xf>
    <xf numFmtId="3" fontId="10" fillId="0" borderId="6" xfId="3" applyNumberFormat="1" applyFont="1" applyBorder="1" applyAlignment="1">
      <alignment horizontal="left" vertical="top" indent="12"/>
    </xf>
    <xf numFmtId="3" fontId="10" fillId="0" borderId="6" xfId="3" applyNumberFormat="1" applyFont="1" applyBorder="1" applyAlignment="1">
      <alignment horizontal="left" vertical="top" wrapText="1" indent="12"/>
    </xf>
    <xf numFmtId="3" fontId="10" fillId="0" borderId="6" xfId="3" applyNumberFormat="1" applyFont="1" applyBorder="1" applyAlignment="1">
      <alignment horizontal="left" vertical="top" indent="10"/>
    </xf>
    <xf numFmtId="3" fontId="10" fillId="15" borderId="6" xfId="3" applyNumberFormat="1" applyFont="1" applyFill="1" applyBorder="1" applyAlignment="1">
      <alignment horizontal="left" vertical="top" wrapText="1" indent="12"/>
    </xf>
    <xf numFmtId="3" fontId="10" fillId="0" borderId="6" xfId="3" applyNumberFormat="1" applyFont="1" applyBorder="1" applyAlignment="1">
      <alignment horizontal="left" vertical="top" indent="14"/>
    </xf>
    <xf numFmtId="3" fontId="10" fillId="10" borderId="6" xfId="3" applyNumberFormat="1" applyFont="1" applyFill="1" applyBorder="1" applyAlignment="1">
      <alignment horizontal="left" vertical="top" indent="12"/>
    </xf>
    <xf numFmtId="0" fontId="0" fillId="0" borderId="12" xfId="0" applyBorder="1"/>
    <xf numFmtId="0" fontId="0" fillId="10" borderId="12" xfId="0" applyFill="1" applyBorder="1"/>
    <xf numFmtId="0" fontId="12" fillId="0" borderId="0" xfId="0" applyFont="1"/>
    <xf numFmtId="3" fontId="10" fillId="0" borderId="8" xfId="3" applyNumberFormat="1" applyFont="1" applyBorder="1" applyAlignment="1">
      <alignment horizontal="left" vertical="top" indent="14"/>
    </xf>
    <xf numFmtId="3" fontId="10" fillId="0" borderId="11" xfId="3" applyNumberFormat="1" applyFont="1" applyBorder="1" applyAlignment="1">
      <alignment vertical="top" wrapText="1"/>
    </xf>
    <xf numFmtId="3" fontId="10" fillId="0" borderId="11" xfId="3" applyNumberFormat="1" applyFont="1" applyBorder="1" applyAlignment="1">
      <alignment vertical="top"/>
    </xf>
    <xf numFmtId="3" fontId="10" fillId="0" borderId="8" xfId="3" applyNumberFormat="1" applyFont="1" applyBorder="1" applyAlignment="1">
      <alignment horizontal="left" vertical="top" wrapText="1" indent="12"/>
    </xf>
    <xf numFmtId="3" fontId="10" fillId="14" borderId="8" xfId="3" applyNumberFormat="1" applyFont="1" applyFill="1" applyBorder="1" applyAlignment="1">
      <alignment horizontal="left" vertical="top" indent="10"/>
    </xf>
    <xf numFmtId="3" fontId="10" fillId="0" borderId="8" xfId="3" applyNumberFormat="1" applyFont="1" applyBorder="1" applyAlignment="1">
      <alignment horizontal="left" vertical="top" indent="12"/>
    </xf>
    <xf numFmtId="3" fontId="10" fillId="15" borderId="8" xfId="3" applyNumberFormat="1" applyFont="1" applyFill="1" applyBorder="1" applyAlignment="1">
      <alignment horizontal="left" vertical="top" indent="12"/>
    </xf>
    <xf numFmtId="3" fontId="10" fillId="15" borderId="8" xfId="3" applyNumberFormat="1" applyFont="1" applyFill="1" applyBorder="1" applyAlignment="1">
      <alignment horizontal="left" vertical="top" wrapText="1" indent="12"/>
    </xf>
    <xf numFmtId="3" fontId="10" fillId="0" borderId="8" xfId="3" applyNumberFormat="1" applyFont="1" applyBorder="1" applyAlignment="1">
      <alignment horizontal="left" vertical="top" wrapText="1" indent="16"/>
    </xf>
    <xf numFmtId="3" fontId="10" fillId="0" borderId="8" xfId="3" applyNumberFormat="1" applyFont="1" applyBorder="1" applyAlignment="1">
      <alignment horizontal="left" vertical="top" indent="16"/>
    </xf>
    <xf numFmtId="3" fontId="10" fillId="0" borderId="8" xfId="3" applyNumberFormat="1" applyFont="1" applyBorder="1" applyAlignment="1">
      <alignment horizontal="left" vertical="top" indent="10"/>
    </xf>
    <xf numFmtId="3" fontId="10" fillId="14" borderId="11" xfId="3" applyNumberFormat="1" applyFont="1" applyFill="1" applyBorder="1" applyAlignment="1">
      <alignment vertical="top"/>
    </xf>
    <xf numFmtId="3" fontId="10" fillId="15" borderId="11" xfId="3" applyNumberFormat="1" applyFont="1" applyFill="1" applyBorder="1" applyAlignment="1">
      <alignment vertical="top"/>
    </xf>
    <xf numFmtId="3" fontId="10" fillId="15" borderId="11" xfId="3" applyNumberFormat="1" applyFont="1" applyFill="1" applyBorder="1" applyAlignment="1">
      <alignment vertical="top" wrapText="1"/>
    </xf>
    <xf numFmtId="0" fontId="12" fillId="0" borderId="12" xfId="0" applyFont="1" applyBorder="1"/>
    <xf numFmtId="0" fontId="12" fillId="10" borderId="12" xfId="0" applyFont="1" applyFill="1" applyBorder="1"/>
    <xf numFmtId="0" fontId="12" fillId="13" borderId="0" xfId="0" applyFont="1" applyFill="1"/>
    <xf numFmtId="0" fontId="12" fillId="9" borderId="0" xfId="0" applyFont="1" applyFill="1"/>
    <xf numFmtId="3" fontId="10" fillId="9" borderId="8" xfId="3" applyNumberFormat="1" applyFont="1" applyFill="1" applyBorder="1" applyAlignment="1">
      <alignment horizontal="left" vertical="top" indent="8"/>
    </xf>
    <xf numFmtId="3" fontId="10" fillId="9" borderId="17" xfId="3" applyNumberFormat="1" applyFont="1" applyFill="1" applyBorder="1" applyAlignment="1">
      <alignment vertical="top"/>
    </xf>
    <xf numFmtId="3" fontId="10" fillId="9" borderId="16" xfId="3" applyNumberFormat="1" applyFont="1" applyFill="1" applyBorder="1" applyAlignment="1">
      <alignment horizontal="left" vertical="top" indent="8"/>
    </xf>
    <xf numFmtId="3" fontId="10" fillId="9" borderId="14" xfId="3" applyNumberFormat="1" applyFont="1" applyFill="1" applyBorder="1" applyAlignment="1">
      <alignment vertical="top"/>
    </xf>
    <xf numFmtId="0" fontId="12" fillId="9" borderId="19" xfId="0" applyFont="1" applyFill="1" applyBorder="1"/>
    <xf numFmtId="188" fontId="0" fillId="0" borderId="0" xfId="2" applyNumberFormat="1" applyFont="1"/>
    <xf numFmtId="0" fontId="0" fillId="12" borderId="0" xfId="0" applyFill="1"/>
    <xf numFmtId="3" fontId="9" fillId="17" borderId="1" xfId="3" applyNumberFormat="1" applyFont="1" applyFill="1" applyBorder="1" applyAlignment="1">
      <alignment horizontal="left" vertical="top" wrapText="1" indent="2"/>
    </xf>
    <xf numFmtId="0" fontId="0" fillId="17" borderId="0" xfId="0" applyFill="1"/>
    <xf numFmtId="0" fontId="0" fillId="11" borderId="0" xfId="0" applyFill="1"/>
    <xf numFmtId="3" fontId="10" fillId="9" borderId="9" xfId="3" applyNumberFormat="1" applyFont="1" applyFill="1" applyBorder="1" applyAlignment="1">
      <alignment horizontal="left" vertical="top" indent="8"/>
    </xf>
    <xf numFmtId="0" fontId="0" fillId="9" borderId="0" xfId="0" applyFill="1"/>
    <xf numFmtId="0" fontId="0" fillId="14" borderId="12" xfId="0" applyFill="1" applyBorder="1"/>
    <xf numFmtId="3" fontId="10" fillId="9" borderId="6" xfId="3" applyNumberFormat="1" applyFont="1" applyFill="1" applyBorder="1" applyAlignment="1">
      <alignment horizontal="left" vertical="top" indent="8"/>
    </xf>
    <xf numFmtId="0" fontId="0" fillId="9" borderId="12" xfId="0" applyFill="1" applyBorder="1"/>
    <xf numFmtId="3" fontId="10" fillId="17" borderId="6" xfId="3" applyNumberFormat="1" applyFont="1" applyFill="1" applyBorder="1" applyAlignment="1">
      <alignment horizontal="left" vertical="top" indent="10"/>
    </xf>
    <xf numFmtId="0" fontId="0" fillId="17" borderId="12" xfId="0" applyFill="1" applyBorder="1"/>
    <xf numFmtId="3" fontId="10" fillId="9" borderId="7" xfId="3" applyNumberFormat="1" applyFont="1" applyFill="1" applyBorder="1" applyAlignment="1">
      <alignment horizontal="left" vertical="top" indent="8"/>
    </xf>
    <xf numFmtId="0" fontId="0" fillId="15" borderId="12" xfId="0" applyFill="1" applyBorder="1"/>
    <xf numFmtId="3" fontId="10" fillId="10" borderId="6" xfId="3" applyNumberFormat="1" applyFont="1" applyFill="1" applyBorder="1" applyAlignment="1">
      <alignment horizontal="left" vertical="top" wrapText="1" indent="12"/>
    </xf>
    <xf numFmtId="0" fontId="12" fillId="18" borderId="0" xfId="0" applyFont="1" applyFill="1"/>
    <xf numFmtId="0" fontId="12" fillId="14" borderId="12" xfId="0" applyFont="1" applyFill="1" applyBorder="1"/>
    <xf numFmtId="0" fontId="12" fillId="15" borderId="12" xfId="0" applyFont="1" applyFill="1" applyBorder="1"/>
    <xf numFmtId="0" fontId="12" fillId="16" borderId="12" xfId="0" applyFont="1" applyFill="1" applyBorder="1"/>
    <xf numFmtId="3" fontId="10" fillId="9" borderId="10" xfId="3" applyNumberFormat="1" applyFont="1" applyFill="1" applyBorder="1" applyAlignment="1">
      <alignment vertical="top"/>
    </xf>
    <xf numFmtId="0" fontId="0" fillId="13" borderId="0" xfId="0" applyFill="1"/>
    <xf numFmtId="3" fontId="10" fillId="0" borderId="18" xfId="3" applyNumberFormat="1" applyFont="1" applyBorder="1" applyAlignment="1">
      <alignment horizontal="left" vertical="top" wrapText="1" indent="12"/>
    </xf>
    <xf numFmtId="187" fontId="13" fillId="10" borderId="3" xfId="2" applyNumberFormat="1" applyFont="1" applyFill="1" applyBorder="1" applyAlignment="1">
      <alignment horizontal="center" vertical="center" wrapText="1"/>
    </xf>
    <xf numFmtId="187" fontId="10" fillId="9" borderId="7" xfId="2" applyNumberFormat="1" applyFont="1" applyFill="1" applyBorder="1" applyAlignment="1">
      <alignment horizontal="right" vertical="top"/>
    </xf>
    <xf numFmtId="187" fontId="5" fillId="9" borderId="7" xfId="2" applyNumberFormat="1" applyFont="1" applyFill="1" applyBorder="1" applyAlignment="1">
      <alignment horizontal="right" vertical="top"/>
    </xf>
    <xf numFmtId="187" fontId="10" fillId="14" borderId="6" xfId="2" applyNumberFormat="1" applyFont="1" applyFill="1" applyBorder="1" applyAlignment="1">
      <alignment horizontal="right" vertical="top"/>
    </xf>
    <xf numFmtId="187" fontId="5" fillId="14" borderId="6" xfId="2" applyNumberFormat="1" applyFont="1" applyFill="1" applyBorder="1" applyAlignment="1">
      <alignment horizontal="right" vertical="top"/>
    </xf>
    <xf numFmtId="187" fontId="5" fillId="0" borderId="6" xfId="2" applyNumberFormat="1" applyFont="1" applyBorder="1" applyAlignment="1">
      <alignment horizontal="right" vertical="top"/>
    </xf>
    <xf numFmtId="187" fontId="10" fillId="0" borderId="6" xfId="2" applyNumberFormat="1" applyFont="1" applyBorder="1" applyAlignment="1">
      <alignment horizontal="right" vertical="top"/>
    </xf>
    <xf numFmtId="187" fontId="10" fillId="15" borderId="6" xfId="2" applyNumberFormat="1" applyFont="1" applyFill="1" applyBorder="1" applyAlignment="1">
      <alignment horizontal="right" vertical="top"/>
    </xf>
    <xf numFmtId="187" fontId="5" fillId="15" borderId="6" xfId="2" applyNumberFormat="1" applyFont="1" applyFill="1" applyBorder="1" applyAlignment="1">
      <alignment horizontal="right" vertical="top"/>
    </xf>
    <xf numFmtId="187" fontId="5" fillId="16" borderId="6" xfId="2" applyNumberFormat="1" applyFont="1" applyFill="1" applyBorder="1" applyAlignment="1">
      <alignment horizontal="right" vertical="top"/>
    </xf>
    <xf numFmtId="187" fontId="10" fillId="9" borderId="6" xfId="2" applyNumberFormat="1" applyFont="1" applyFill="1" applyBorder="1" applyAlignment="1">
      <alignment horizontal="right" vertical="top"/>
    </xf>
    <xf numFmtId="187" fontId="5" fillId="9" borderId="6" xfId="2" applyNumberFormat="1" applyFont="1" applyFill="1" applyBorder="1" applyAlignment="1">
      <alignment horizontal="right" vertical="top"/>
    </xf>
    <xf numFmtId="187" fontId="14" fillId="0" borderId="0" xfId="2" applyNumberFormat="1" applyFont="1"/>
    <xf numFmtId="188" fontId="4" fillId="2" borderId="3" xfId="2" applyNumberFormat="1" applyFont="1" applyFill="1" applyBorder="1" applyAlignment="1">
      <alignment horizontal="center" vertical="center" wrapText="1"/>
    </xf>
    <xf numFmtId="188" fontId="4" fillId="2" borderId="4" xfId="2" applyNumberFormat="1" applyFont="1" applyFill="1" applyBorder="1" applyAlignment="1">
      <alignment horizontal="center" vertical="center" wrapText="1"/>
    </xf>
    <xf numFmtId="4" fontId="2" fillId="6" borderId="1" xfId="1" applyNumberFormat="1" applyFont="1" applyFill="1" applyBorder="1" applyAlignment="1">
      <alignment horizontal="right" vertical="center"/>
    </xf>
    <xf numFmtId="187" fontId="4" fillId="11" borderId="3" xfId="2" applyFont="1" applyFill="1" applyBorder="1" applyAlignment="1">
      <alignment horizontal="center" vertical="center" wrapText="1"/>
    </xf>
    <xf numFmtId="187" fontId="4" fillId="17" borderId="3" xfId="2" applyFont="1" applyFill="1" applyBorder="1" applyAlignment="1">
      <alignment horizontal="center" vertical="center" wrapText="1"/>
    </xf>
    <xf numFmtId="187" fontId="4" fillId="12" borderId="3" xfId="2" applyFont="1" applyFill="1" applyBorder="1" applyAlignment="1">
      <alignment horizontal="center" vertical="center" wrapText="1"/>
    </xf>
    <xf numFmtId="187" fontId="4" fillId="13" borderId="3" xfId="2" applyFont="1" applyFill="1" applyBorder="1" applyAlignment="1">
      <alignment horizontal="center" vertical="center" wrapText="1"/>
    </xf>
    <xf numFmtId="187" fontId="4" fillId="9" borderId="10" xfId="2" applyFont="1" applyFill="1" applyBorder="1" applyAlignment="1">
      <alignment horizontal="center" vertical="center" wrapText="1"/>
    </xf>
    <xf numFmtId="187" fontId="4" fillId="14" borderId="11" xfId="2" applyFont="1" applyFill="1" applyBorder="1" applyAlignment="1">
      <alignment horizontal="center" vertical="center" wrapText="1"/>
    </xf>
    <xf numFmtId="187" fontId="4" fillId="10" borderId="11" xfId="2" applyFont="1" applyFill="1" applyBorder="1" applyAlignment="1">
      <alignment horizontal="center" vertical="center" wrapText="1"/>
    </xf>
    <xf numFmtId="187" fontId="2" fillId="10" borderId="11" xfId="2" applyFont="1" applyFill="1" applyBorder="1" applyAlignment="1">
      <alignment horizontal="right" vertical="center"/>
    </xf>
    <xf numFmtId="187" fontId="2" fillId="6" borderId="11" xfId="2" applyFont="1" applyFill="1" applyBorder="1" applyAlignment="1">
      <alignment horizontal="right" vertical="center"/>
    </xf>
    <xf numFmtId="187" fontId="2" fillId="9" borderId="11" xfId="2" applyFont="1" applyFill="1" applyBorder="1" applyAlignment="1">
      <alignment horizontal="right" vertical="center"/>
    </xf>
    <xf numFmtId="187" fontId="2" fillId="14" borderId="11" xfId="2" applyFont="1" applyFill="1" applyBorder="1" applyAlignment="1">
      <alignment horizontal="right" vertical="center"/>
    </xf>
    <xf numFmtId="187" fontId="2" fillId="9" borderId="3" xfId="2" applyFont="1" applyFill="1" applyBorder="1" applyAlignment="1">
      <alignment horizontal="right" vertical="center"/>
    </xf>
    <xf numFmtId="187" fontId="2" fillId="13" borderId="3" xfId="2" applyFont="1" applyFill="1" applyBorder="1" applyAlignment="1">
      <alignment horizontal="right" vertical="center"/>
    </xf>
    <xf numFmtId="187" fontId="2" fillId="9" borderId="10" xfId="2" applyFont="1" applyFill="1" applyBorder="1" applyAlignment="1">
      <alignment horizontal="right" vertical="center"/>
    </xf>
    <xf numFmtId="187" fontId="2" fillId="17" borderId="11" xfId="2" applyFont="1" applyFill="1" applyBorder="1" applyAlignment="1">
      <alignment horizontal="right" vertical="center"/>
    </xf>
    <xf numFmtId="187" fontId="2" fillId="15" borderId="11" xfId="2" applyFont="1" applyFill="1" applyBorder="1" applyAlignment="1">
      <alignment horizontal="right" vertical="center"/>
    </xf>
    <xf numFmtId="187" fontId="0" fillId="0" borderId="0" xfId="2" applyFont="1"/>
    <xf numFmtId="0" fontId="15" fillId="11" borderId="0" xfId="0" applyFont="1" applyFill="1"/>
    <xf numFmtId="0" fontId="15" fillId="17" borderId="0" xfId="0" applyFont="1" applyFill="1"/>
    <xf numFmtId="0" fontId="15" fillId="12" borderId="0" xfId="0" applyFont="1" applyFill="1"/>
    <xf numFmtId="0" fontId="15" fillId="13" borderId="0" xfId="0" applyFont="1" applyFill="1"/>
    <xf numFmtId="0" fontId="15" fillId="9" borderId="0" xfId="0" applyFont="1" applyFill="1"/>
    <xf numFmtId="0" fontId="15" fillId="14" borderId="12" xfId="0" applyFont="1" applyFill="1" applyBorder="1"/>
    <xf numFmtId="0" fontId="15" fillId="10" borderId="12" xfId="0" applyFont="1" applyFill="1" applyBorder="1"/>
    <xf numFmtId="0" fontId="15" fillId="0" borderId="12" xfId="0" applyFont="1" applyBorder="1"/>
    <xf numFmtId="0" fontId="15" fillId="9" borderId="12" xfId="0" applyFont="1" applyFill="1" applyBorder="1"/>
    <xf numFmtId="0" fontId="15" fillId="17" borderId="12" xfId="0" applyFont="1" applyFill="1" applyBorder="1"/>
    <xf numFmtId="0" fontId="15" fillId="15" borderId="12" xfId="0" applyFont="1" applyFill="1" applyBorder="1"/>
    <xf numFmtId="187" fontId="15" fillId="0" borderId="0" xfId="2" applyFont="1"/>
    <xf numFmtId="0" fontId="15" fillId="0" borderId="0" xfId="0" applyFont="1"/>
    <xf numFmtId="188" fontId="15" fillId="0" borderId="0" xfId="2" applyNumberFormat="1" applyFont="1"/>
    <xf numFmtId="187" fontId="11" fillId="14" borderId="11" xfId="2" applyFont="1" applyFill="1" applyBorder="1" applyAlignment="1">
      <alignment horizontal="center" vertical="center" wrapText="1"/>
    </xf>
    <xf numFmtId="187" fontId="11" fillId="10" borderId="11" xfId="2" applyFont="1" applyFill="1" applyBorder="1" applyAlignment="1">
      <alignment horizontal="center" vertical="center" wrapText="1"/>
    </xf>
    <xf numFmtId="187" fontId="11" fillId="9" borderId="11" xfId="2" applyFont="1" applyFill="1" applyBorder="1" applyAlignment="1">
      <alignment horizontal="center" vertical="center" wrapText="1"/>
    </xf>
    <xf numFmtId="187" fontId="11" fillId="9" borderId="18" xfId="2" applyFont="1" applyFill="1" applyBorder="1" applyAlignment="1">
      <alignment horizontal="center" vertical="center" wrapText="1"/>
    </xf>
    <xf numFmtId="187" fontId="17" fillId="0" borderId="0" xfId="2" applyFont="1"/>
    <xf numFmtId="187" fontId="16" fillId="0" borderId="0" xfId="2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0" fillId="9" borderId="7" xfId="2" applyNumberFormat="1" applyFont="1" applyFill="1" applyBorder="1" applyAlignment="1">
      <alignment horizontal="right" vertical="top"/>
    </xf>
    <xf numFmtId="0" fontId="10" fillId="14" borderId="6" xfId="2" applyNumberFormat="1" applyFont="1" applyFill="1" applyBorder="1" applyAlignment="1">
      <alignment horizontal="right" vertical="top"/>
    </xf>
    <xf numFmtId="0" fontId="10" fillId="15" borderId="6" xfId="2" applyNumberFormat="1" applyFont="1" applyFill="1" applyBorder="1" applyAlignment="1">
      <alignment horizontal="right" vertical="top"/>
    </xf>
    <xf numFmtId="0" fontId="10" fillId="9" borderId="6" xfId="2" applyNumberFormat="1" applyFont="1" applyFill="1" applyBorder="1" applyAlignment="1">
      <alignment horizontal="right" vertical="top"/>
    </xf>
    <xf numFmtId="0" fontId="19" fillId="2" borderId="3" xfId="0" applyFont="1" applyFill="1" applyBorder="1" applyAlignment="1">
      <alignment horizontal="center" vertical="center" wrapText="1"/>
    </xf>
    <xf numFmtId="187" fontId="19" fillId="11" borderId="3" xfId="2" applyFont="1" applyFill="1" applyBorder="1" applyAlignment="1">
      <alignment horizontal="center" vertical="center" wrapText="1"/>
    </xf>
    <xf numFmtId="0" fontId="19" fillId="11" borderId="3" xfId="2" applyNumberFormat="1" applyFont="1" applyFill="1" applyBorder="1" applyAlignment="1">
      <alignment horizontal="center" vertical="center" wrapText="1"/>
    </xf>
    <xf numFmtId="187" fontId="19" fillId="17" borderId="3" xfId="2" applyFont="1" applyFill="1" applyBorder="1" applyAlignment="1">
      <alignment horizontal="center" vertical="center" wrapText="1"/>
    </xf>
    <xf numFmtId="0" fontId="19" fillId="17" borderId="3" xfId="2" applyNumberFormat="1" applyFont="1" applyFill="1" applyBorder="1" applyAlignment="1">
      <alignment horizontal="center" vertical="center" wrapText="1"/>
    </xf>
    <xf numFmtId="187" fontId="19" fillId="12" borderId="3" xfId="2" applyFont="1" applyFill="1" applyBorder="1" applyAlignment="1">
      <alignment horizontal="center" vertical="center" wrapText="1"/>
    </xf>
    <xf numFmtId="0" fontId="19" fillId="12" borderId="3" xfId="2" applyNumberFormat="1" applyFont="1" applyFill="1" applyBorder="1" applyAlignment="1">
      <alignment horizontal="center" vertical="center" wrapText="1"/>
    </xf>
    <xf numFmtId="187" fontId="19" fillId="13" borderId="3" xfId="2" applyFont="1" applyFill="1" applyBorder="1" applyAlignment="1">
      <alignment horizontal="center" vertical="center" wrapText="1"/>
    </xf>
    <xf numFmtId="0" fontId="19" fillId="13" borderId="3" xfId="2" applyNumberFormat="1" applyFont="1" applyFill="1" applyBorder="1" applyAlignment="1">
      <alignment horizontal="center" vertical="center" wrapText="1"/>
    </xf>
    <xf numFmtId="187" fontId="19" fillId="9" borderId="10" xfId="2" applyFont="1" applyFill="1" applyBorder="1" applyAlignment="1">
      <alignment horizontal="center" vertical="center" wrapText="1"/>
    </xf>
    <xf numFmtId="0" fontId="19" fillId="9" borderId="10" xfId="2" applyNumberFormat="1" applyFont="1" applyFill="1" applyBorder="1" applyAlignment="1">
      <alignment horizontal="center" vertical="center" wrapText="1"/>
    </xf>
    <xf numFmtId="187" fontId="19" fillId="14" borderId="11" xfId="2" applyFont="1" applyFill="1" applyBorder="1" applyAlignment="1">
      <alignment horizontal="center" vertical="center" wrapText="1"/>
    </xf>
    <xf numFmtId="0" fontId="19" fillId="14" borderId="11" xfId="2" applyNumberFormat="1" applyFont="1" applyFill="1" applyBorder="1" applyAlignment="1">
      <alignment horizontal="center" vertical="center" wrapText="1"/>
    </xf>
    <xf numFmtId="187" fontId="19" fillId="10" borderId="11" xfId="2" applyFont="1" applyFill="1" applyBorder="1" applyAlignment="1">
      <alignment horizontal="center" vertical="center" wrapText="1"/>
    </xf>
    <xf numFmtId="0" fontId="19" fillId="10" borderId="11" xfId="2" applyNumberFormat="1" applyFont="1" applyFill="1" applyBorder="1" applyAlignment="1">
      <alignment horizontal="center" vertical="center" wrapText="1"/>
    </xf>
    <xf numFmtId="187" fontId="9" fillId="14" borderId="11" xfId="2" applyFont="1" applyFill="1" applyBorder="1" applyAlignment="1">
      <alignment horizontal="center" vertical="center" wrapText="1"/>
    </xf>
    <xf numFmtId="0" fontId="9" fillId="14" borderId="11" xfId="2" applyNumberFormat="1" applyFont="1" applyFill="1" applyBorder="1" applyAlignment="1">
      <alignment horizontal="center" vertical="center" wrapText="1"/>
    </xf>
    <xf numFmtId="187" fontId="9" fillId="10" borderId="11" xfId="2" applyFont="1" applyFill="1" applyBorder="1" applyAlignment="1">
      <alignment horizontal="center" vertical="center" wrapText="1"/>
    </xf>
    <xf numFmtId="0" fontId="9" fillId="10" borderId="11" xfId="2" applyNumberFormat="1" applyFont="1" applyFill="1" applyBorder="1" applyAlignment="1">
      <alignment horizontal="center" vertical="center" wrapText="1"/>
    </xf>
    <xf numFmtId="187" fontId="10" fillId="10" borderId="11" xfId="2" applyFont="1" applyFill="1" applyBorder="1" applyAlignment="1">
      <alignment horizontal="right" vertical="center"/>
    </xf>
    <xf numFmtId="0" fontId="10" fillId="10" borderId="11" xfId="2" applyNumberFormat="1" applyFont="1" applyFill="1" applyBorder="1" applyAlignment="1">
      <alignment horizontal="right" vertical="center"/>
    </xf>
    <xf numFmtId="187" fontId="10" fillId="6" borderId="11" xfId="2" applyFont="1" applyFill="1" applyBorder="1" applyAlignment="1">
      <alignment horizontal="right" vertical="center"/>
    </xf>
    <xf numFmtId="0" fontId="10" fillId="6" borderId="11" xfId="2" applyNumberFormat="1" applyFont="1" applyFill="1" applyBorder="1" applyAlignment="1">
      <alignment horizontal="right" vertical="center"/>
    </xf>
    <xf numFmtId="187" fontId="10" fillId="9" borderId="11" xfId="2" applyFont="1" applyFill="1" applyBorder="1" applyAlignment="1">
      <alignment horizontal="right" vertical="center"/>
    </xf>
    <xf numFmtId="0" fontId="10" fillId="9" borderId="11" xfId="2" applyNumberFormat="1" applyFont="1" applyFill="1" applyBorder="1" applyAlignment="1">
      <alignment horizontal="right" vertical="center"/>
    </xf>
    <xf numFmtId="187" fontId="10" fillId="14" borderId="11" xfId="2" applyFont="1" applyFill="1" applyBorder="1" applyAlignment="1">
      <alignment horizontal="right" vertical="center"/>
    </xf>
    <xf numFmtId="0" fontId="10" fillId="14" borderId="11" xfId="2" applyNumberFormat="1" applyFont="1" applyFill="1" applyBorder="1" applyAlignment="1">
      <alignment horizontal="right" vertical="center"/>
    </xf>
    <xf numFmtId="187" fontId="10" fillId="9" borderId="3" xfId="2" applyFont="1" applyFill="1" applyBorder="1" applyAlignment="1">
      <alignment horizontal="right" vertical="center"/>
    </xf>
    <xf numFmtId="187" fontId="10" fillId="13" borderId="3" xfId="2" applyFont="1" applyFill="1" applyBorder="1" applyAlignment="1">
      <alignment horizontal="right" vertical="center"/>
    </xf>
    <xf numFmtId="0" fontId="10" fillId="13" borderId="3" xfId="2" applyNumberFormat="1" applyFont="1" applyFill="1" applyBorder="1" applyAlignment="1">
      <alignment horizontal="right" vertical="center"/>
    </xf>
    <xf numFmtId="187" fontId="10" fillId="9" borderId="10" xfId="2" applyFont="1" applyFill="1" applyBorder="1" applyAlignment="1">
      <alignment horizontal="right" vertical="center"/>
    </xf>
    <xf numFmtId="0" fontId="10" fillId="9" borderId="10" xfId="2" applyNumberFormat="1" applyFont="1" applyFill="1" applyBorder="1" applyAlignment="1">
      <alignment horizontal="right" vertical="center"/>
    </xf>
    <xf numFmtId="187" fontId="10" fillId="17" borderId="11" xfId="2" applyFont="1" applyFill="1" applyBorder="1" applyAlignment="1">
      <alignment horizontal="right" vertical="center"/>
    </xf>
    <xf numFmtId="0" fontId="10" fillId="17" borderId="11" xfId="2" applyNumberFormat="1" applyFont="1" applyFill="1" applyBorder="1" applyAlignment="1">
      <alignment horizontal="right" vertical="center"/>
    </xf>
    <xf numFmtId="187" fontId="10" fillId="15" borderId="11" xfId="2" applyFont="1" applyFill="1" applyBorder="1" applyAlignment="1">
      <alignment horizontal="right" vertical="center"/>
    </xf>
    <xf numFmtId="0" fontId="10" fillId="15" borderId="11" xfId="2" applyNumberFormat="1" applyFont="1" applyFill="1" applyBorder="1" applyAlignment="1">
      <alignment horizontal="right" vertical="center"/>
    </xf>
    <xf numFmtId="187" fontId="10" fillId="0" borderId="0" xfId="2" applyFont="1"/>
    <xf numFmtId="0" fontId="10" fillId="0" borderId="0" xfId="2" applyNumberFormat="1" applyFont="1"/>
    <xf numFmtId="187" fontId="20" fillId="0" borderId="0" xfId="2" applyFont="1"/>
    <xf numFmtId="0" fontId="20" fillId="0" borderId="0" xfId="2" applyNumberFormat="1" applyFont="1"/>
    <xf numFmtId="0" fontId="20" fillId="0" borderId="0" xfId="0" applyFont="1"/>
    <xf numFmtId="0" fontId="20" fillId="0" borderId="0" xfId="0" applyNumberFormat="1" applyFont="1"/>
    <xf numFmtId="0" fontId="21" fillId="0" borderId="0" xfId="0" applyFont="1"/>
    <xf numFmtId="0" fontId="21" fillId="0" borderId="0" xfId="0" applyNumberFormat="1" applyFont="1"/>
    <xf numFmtId="187" fontId="9" fillId="2" borderId="20" xfId="2" applyNumberFormat="1" applyFont="1" applyFill="1" applyBorder="1" applyAlignment="1">
      <alignment horizontal="center" vertical="center" wrapText="1"/>
    </xf>
    <xf numFmtId="187" fontId="9" fillId="2" borderId="3" xfId="2" applyNumberFormat="1" applyFont="1" applyFill="1" applyBorder="1" applyAlignment="1">
      <alignment horizontal="center" vertical="center" wrapText="1"/>
    </xf>
    <xf numFmtId="187" fontId="22" fillId="0" borderId="0" xfId="2" applyNumberFormat="1" applyFont="1"/>
    <xf numFmtId="187" fontId="9" fillId="10" borderId="3" xfId="2" applyNumberFormat="1" applyFont="1" applyFill="1" applyBorder="1" applyAlignment="1">
      <alignment horizontal="center" vertical="center" wrapText="1"/>
    </xf>
    <xf numFmtId="187" fontId="22" fillId="10" borderId="0" xfId="2" applyNumberFormat="1" applyFont="1" applyFill="1"/>
    <xf numFmtId="0" fontId="22" fillId="10" borderId="0" xfId="2" applyNumberFormat="1" applyFont="1" applyFill="1"/>
    <xf numFmtId="0" fontId="23" fillId="2" borderId="3" xfId="0" applyFont="1" applyFill="1" applyBorder="1" applyAlignment="1">
      <alignment horizontal="center" vertical="center" wrapText="1"/>
    </xf>
    <xf numFmtId="4" fontId="10" fillId="3" borderId="3" xfId="0" applyNumberFormat="1" applyFont="1" applyFill="1" applyBorder="1" applyAlignment="1">
      <alignment horizontal="right" vertical="center"/>
    </xf>
    <xf numFmtId="4" fontId="10" fillId="4" borderId="3" xfId="0" applyNumberFormat="1" applyFont="1" applyFill="1" applyBorder="1" applyAlignment="1">
      <alignment horizontal="right" vertical="center"/>
    </xf>
    <xf numFmtId="4" fontId="10" fillId="5" borderId="3" xfId="0" applyNumberFormat="1" applyFont="1" applyFill="1" applyBorder="1" applyAlignment="1">
      <alignment horizontal="right" vertical="center"/>
    </xf>
    <xf numFmtId="4" fontId="10" fillId="6" borderId="3" xfId="0" applyNumberFormat="1" applyFont="1" applyFill="1" applyBorder="1" applyAlignment="1">
      <alignment horizontal="right" vertical="center"/>
    </xf>
    <xf numFmtId="4" fontId="10" fillId="6" borderId="1" xfId="1" applyNumberFormat="1" applyFont="1" applyFill="1" applyBorder="1" applyAlignment="1">
      <alignment horizontal="right" vertical="center"/>
    </xf>
    <xf numFmtId="4" fontId="10" fillId="6" borderId="3" xfId="1" applyNumberFormat="1" applyFont="1" applyFill="1" applyBorder="1" applyAlignment="1">
      <alignment horizontal="right" vertical="center"/>
    </xf>
    <xf numFmtId="187" fontId="23" fillId="2" borderId="21" xfId="2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21" xfId="2" applyNumberFormat="1" applyFont="1" applyFill="1" applyBorder="1" applyAlignment="1">
      <alignment horizontal="center" vertical="center" wrapText="1"/>
    </xf>
    <xf numFmtId="187" fontId="10" fillId="3" borderId="3" xfId="2" applyFont="1" applyFill="1" applyBorder="1" applyAlignment="1">
      <alignment horizontal="right" vertical="center"/>
    </xf>
    <xf numFmtId="0" fontId="10" fillId="3" borderId="3" xfId="0" applyNumberFormat="1" applyFont="1" applyFill="1" applyBorder="1" applyAlignment="1">
      <alignment horizontal="right" vertical="center"/>
    </xf>
    <xf numFmtId="4" fontId="10" fillId="3" borderId="3" xfId="1" applyNumberFormat="1" applyFont="1" applyFill="1" applyBorder="1" applyAlignment="1">
      <alignment horizontal="right" vertical="center"/>
    </xf>
    <xf numFmtId="0" fontId="10" fillId="3" borderId="3" xfId="1" applyNumberFormat="1" applyFont="1" applyFill="1" applyBorder="1" applyAlignment="1">
      <alignment horizontal="right" vertical="center"/>
    </xf>
    <xf numFmtId="187" fontId="10" fillId="4" borderId="3" xfId="2" applyFont="1" applyFill="1" applyBorder="1" applyAlignment="1">
      <alignment horizontal="right" vertical="center"/>
    </xf>
    <xf numFmtId="0" fontId="10" fillId="4" borderId="3" xfId="0" applyNumberFormat="1" applyFont="1" applyFill="1" applyBorder="1" applyAlignment="1">
      <alignment horizontal="right" vertical="center"/>
    </xf>
    <xf numFmtId="187" fontId="10" fillId="5" borderId="3" xfId="2" applyFont="1" applyFill="1" applyBorder="1" applyAlignment="1">
      <alignment horizontal="right" vertical="center"/>
    </xf>
    <xf numFmtId="0" fontId="10" fillId="5" borderId="3" xfId="0" applyNumberFormat="1" applyFont="1" applyFill="1" applyBorder="1" applyAlignment="1">
      <alignment horizontal="right" vertical="center"/>
    </xf>
    <xf numFmtId="187" fontId="10" fillId="6" borderId="3" xfId="2" applyFont="1" applyFill="1" applyBorder="1" applyAlignment="1">
      <alignment horizontal="right" vertical="center"/>
    </xf>
    <xf numFmtId="0" fontId="10" fillId="6" borderId="3" xfId="0" applyNumberFormat="1" applyFont="1" applyFill="1" applyBorder="1" applyAlignment="1">
      <alignment horizontal="right" vertical="center"/>
    </xf>
    <xf numFmtId="0" fontId="10" fillId="6" borderId="3" xfId="1" applyNumberFormat="1" applyFont="1" applyFill="1" applyBorder="1" applyAlignment="1">
      <alignment horizontal="right" vertical="center"/>
    </xf>
    <xf numFmtId="0" fontId="10" fillId="6" borderId="3" xfId="2" applyNumberFormat="1" applyFont="1" applyFill="1" applyBorder="1" applyAlignment="1">
      <alignment horizontal="right" vertical="center"/>
    </xf>
    <xf numFmtId="0" fontId="10" fillId="6" borderId="1" xfId="1" applyNumberFormat="1" applyFont="1" applyFill="1" applyBorder="1" applyAlignment="1">
      <alignment horizontal="right" vertical="center"/>
    </xf>
    <xf numFmtId="2" fontId="20" fillId="0" borderId="1" xfId="0" applyNumberFormat="1" applyFont="1" applyBorder="1"/>
    <xf numFmtId="0" fontId="21" fillId="0" borderId="3" xfId="0" applyFont="1" applyBorder="1"/>
    <xf numFmtId="4" fontId="10" fillId="4" borderId="3" xfId="1" applyNumberFormat="1" applyFont="1" applyFill="1" applyBorder="1" applyAlignment="1">
      <alignment horizontal="right" vertical="center"/>
    </xf>
    <xf numFmtId="0" fontId="10" fillId="4" borderId="3" xfId="1" applyNumberFormat="1" applyFont="1" applyFill="1" applyBorder="1" applyAlignment="1">
      <alignment horizontal="right" vertical="center"/>
    </xf>
    <xf numFmtId="4" fontId="10" fillId="5" borderId="3" xfId="1" applyNumberFormat="1" applyFont="1" applyFill="1" applyBorder="1" applyAlignment="1">
      <alignment horizontal="right" vertical="center"/>
    </xf>
    <xf numFmtId="0" fontId="10" fillId="5" borderId="3" xfId="1" applyNumberFormat="1" applyFont="1" applyFill="1" applyBorder="1" applyAlignment="1">
      <alignment horizontal="right" vertical="center"/>
    </xf>
    <xf numFmtId="187" fontId="21" fillId="0" borderId="0" xfId="2" applyFont="1"/>
    <xf numFmtId="0" fontId="19" fillId="2" borderId="1" xfId="0" applyNumberFormat="1" applyFont="1" applyFill="1" applyBorder="1" applyAlignment="1">
      <alignment horizontal="center" vertical="center" wrapText="1"/>
    </xf>
    <xf numFmtId="0" fontId="10" fillId="9" borderId="3" xfId="2" applyNumberFormat="1" applyFont="1" applyFill="1" applyBorder="1" applyAlignment="1">
      <alignment horizontal="right" vertical="center"/>
    </xf>
    <xf numFmtId="187" fontId="10" fillId="10" borderId="0" xfId="2" applyFont="1" applyFill="1"/>
    <xf numFmtId="0" fontId="10" fillId="10" borderId="0" xfId="2" applyNumberFormat="1" applyFont="1" applyFill="1"/>
    <xf numFmtId="187" fontId="20" fillId="10" borderId="0" xfId="2" applyFont="1" applyFill="1"/>
    <xf numFmtId="0" fontId="20" fillId="10" borderId="0" xfId="0" applyFont="1" applyFill="1"/>
    <xf numFmtId="0" fontId="21" fillId="10" borderId="0" xfId="0" applyFont="1" applyFill="1"/>
    <xf numFmtId="0" fontId="21" fillId="8" borderId="0" xfId="0" applyFont="1" applyFill="1"/>
    <xf numFmtId="187" fontId="24" fillId="0" borderId="0" xfId="2" applyFont="1"/>
    <xf numFmtId="3" fontId="10" fillId="0" borderId="22" xfId="3" applyNumberFormat="1" applyFont="1" applyBorder="1" applyAlignment="1">
      <alignment horizontal="left" vertical="top" wrapText="1" indent="12"/>
    </xf>
    <xf numFmtId="0" fontId="19" fillId="2" borderId="1" xfId="2" applyNumberFormat="1" applyFont="1" applyFill="1" applyBorder="1" applyAlignment="1">
      <alignment horizontal="center" vertical="center" wrapText="1"/>
    </xf>
    <xf numFmtId="0" fontId="21" fillId="0" borderId="0" xfId="2" applyNumberFormat="1" applyFont="1"/>
    <xf numFmtId="187" fontId="24" fillId="0" borderId="12" xfId="2" applyFont="1" applyBorder="1"/>
    <xf numFmtId="0" fontId="10" fillId="6" borderId="6" xfId="2" applyNumberFormat="1" applyFont="1" applyFill="1" applyBorder="1" applyAlignment="1">
      <alignment horizontal="right" vertical="center"/>
    </xf>
    <xf numFmtId="0" fontId="0" fillId="0" borderId="6" xfId="0" applyBorder="1"/>
    <xf numFmtId="43" fontId="2" fillId="9" borderId="10" xfId="2" applyNumberFormat="1" applyFont="1" applyFill="1" applyBorder="1" applyAlignment="1">
      <alignment horizontal="right" vertical="center"/>
    </xf>
    <xf numFmtId="187" fontId="6" fillId="0" borderId="0" xfId="2" applyFont="1"/>
    <xf numFmtId="187" fontId="24" fillId="11" borderId="0" xfId="2" applyFont="1" applyFill="1"/>
    <xf numFmtId="187" fontId="24" fillId="17" borderId="0" xfId="2" applyFont="1" applyFill="1"/>
    <xf numFmtId="187" fontId="24" fillId="12" borderId="0" xfId="2" applyFont="1" applyFill="1"/>
    <xf numFmtId="187" fontId="24" fillId="13" borderId="0" xfId="2" applyFont="1" applyFill="1"/>
    <xf numFmtId="187" fontId="24" fillId="9" borderId="0" xfId="2" applyFont="1" applyFill="1"/>
    <xf numFmtId="187" fontId="24" fillId="14" borderId="12" xfId="2" applyFont="1" applyFill="1" applyBorder="1"/>
    <xf numFmtId="187" fontId="24" fillId="10" borderId="12" xfId="2" applyFont="1" applyFill="1" applyBorder="1"/>
    <xf numFmtId="187" fontId="24" fillId="9" borderId="12" xfId="2" applyFont="1" applyFill="1" applyBorder="1"/>
    <xf numFmtId="187" fontId="24" fillId="17" borderId="12" xfId="2" applyFont="1" applyFill="1" applyBorder="1"/>
    <xf numFmtId="187" fontId="24" fillId="15" borderId="12" xfId="2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25" fillId="0" borderId="3" xfId="0" applyFont="1" applyBorder="1"/>
    <xf numFmtId="0" fontId="25" fillId="0" borderId="0" xfId="0" applyFont="1"/>
    <xf numFmtId="187" fontId="10" fillId="0" borderId="1" xfId="2" applyFont="1" applyBorder="1"/>
    <xf numFmtId="187" fontId="10" fillId="0" borderId="3" xfId="2" applyFont="1" applyBorder="1"/>
    <xf numFmtId="187" fontId="5" fillId="9" borderId="22" xfId="2" applyNumberFormat="1" applyFont="1" applyFill="1" applyBorder="1" applyAlignment="1">
      <alignment horizontal="right" vertical="top"/>
    </xf>
    <xf numFmtId="0" fontId="10" fillId="0" borderId="6" xfId="2" applyNumberFormat="1" applyFont="1" applyFill="1" applyBorder="1" applyAlignment="1">
      <alignment horizontal="right" vertical="top"/>
    </xf>
    <xf numFmtId="187" fontId="5" fillId="0" borderId="6" xfId="2" applyNumberFormat="1" applyFont="1" applyFill="1" applyBorder="1" applyAlignment="1">
      <alignment horizontal="right" vertical="top"/>
    </xf>
    <xf numFmtId="187" fontId="10" fillId="0" borderId="6" xfId="2" applyNumberFormat="1" applyFont="1" applyFill="1" applyBorder="1" applyAlignment="1">
      <alignment horizontal="right" vertical="top"/>
    </xf>
    <xf numFmtId="187" fontId="10" fillId="0" borderId="6" xfId="2" applyFont="1" applyFill="1" applyBorder="1"/>
    <xf numFmtId="187" fontId="20" fillId="0" borderId="12" xfId="2" applyFont="1" applyFill="1" applyBorder="1"/>
    <xf numFmtId="187" fontId="20" fillId="0" borderId="6" xfId="2" applyFont="1" applyFill="1" applyBorder="1"/>
    <xf numFmtId="0" fontId="10" fillId="0" borderId="2" xfId="2" applyNumberFormat="1" applyFont="1" applyFill="1" applyBorder="1" applyAlignment="1">
      <alignment horizontal="right" vertical="top"/>
    </xf>
    <xf numFmtId="187" fontId="10" fillId="0" borderId="2" xfId="2" applyNumberFormat="1" applyFont="1" applyFill="1" applyBorder="1" applyAlignment="1">
      <alignment horizontal="right" vertical="top"/>
    </xf>
    <xf numFmtId="187" fontId="5" fillId="0" borderId="2" xfId="2" applyNumberFormat="1" applyFont="1" applyFill="1" applyBorder="1" applyAlignment="1">
      <alignment horizontal="right" vertical="top"/>
    </xf>
    <xf numFmtId="3" fontId="10" fillId="0" borderId="8" xfId="3" applyNumberFormat="1" applyFont="1" applyFill="1" applyBorder="1" applyAlignment="1">
      <alignment horizontal="left" vertical="top" indent="12"/>
    </xf>
    <xf numFmtId="3" fontId="10" fillId="0" borderId="11" xfId="3" applyNumberFormat="1" applyFont="1" applyFill="1" applyBorder="1" applyAlignment="1">
      <alignment vertical="top"/>
    </xf>
    <xf numFmtId="0" fontId="12" fillId="0" borderId="12" xfId="0" applyFont="1" applyFill="1" applyBorder="1"/>
    <xf numFmtId="0" fontId="10" fillId="0" borderId="12" xfId="0" applyNumberFormat="1" applyFont="1" applyFill="1" applyBorder="1"/>
    <xf numFmtId="0" fontId="10" fillId="0" borderId="6" xfId="0" applyNumberFormat="1" applyFont="1" applyFill="1" applyBorder="1"/>
    <xf numFmtId="0" fontId="9" fillId="21" borderId="1" xfId="2" applyNumberFormat="1" applyFont="1" applyFill="1" applyBorder="1" applyAlignment="1">
      <alignment horizontal="right" vertical="top"/>
    </xf>
    <xf numFmtId="187" fontId="13" fillId="21" borderId="1" xfId="2" applyNumberFormat="1" applyFont="1" applyFill="1" applyBorder="1" applyAlignment="1">
      <alignment horizontal="right" vertical="top"/>
    </xf>
    <xf numFmtId="187" fontId="9" fillId="21" borderId="1" xfId="2" applyNumberFormat="1" applyFont="1" applyFill="1" applyBorder="1" applyAlignment="1">
      <alignment horizontal="right" vertical="top"/>
    </xf>
    <xf numFmtId="3" fontId="9" fillId="21" borderId="1" xfId="3" applyNumberFormat="1" applyFont="1" applyFill="1" applyBorder="1" applyAlignment="1">
      <alignment horizontal="left" vertical="top" indent="6"/>
    </xf>
    <xf numFmtId="3" fontId="9" fillId="21" borderId="1" xfId="3" applyNumberFormat="1" applyFont="1" applyFill="1" applyBorder="1" applyAlignment="1">
      <alignment vertical="top"/>
    </xf>
    <xf numFmtId="3" fontId="10" fillId="22" borderId="11" xfId="3" applyNumberFormat="1" applyFont="1" applyFill="1" applyBorder="1" applyAlignment="1">
      <alignment vertical="top"/>
    </xf>
    <xf numFmtId="187" fontId="10" fillId="22" borderId="6" xfId="2" applyNumberFormat="1" applyFont="1" applyFill="1" applyBorder="1" applyAlignment="1">
      <alignment horizontal="right" vertical="top"/>
    </xf>
    <xf numFmtId="0" fontId="10" fillId="22" borderId="6" xfId="2" applyNumberFormat="1" applyFont="1" applyFill="1" applyBorder="1" applyAlignment="1">
      <alignment horizontal="right" vertical="top"/>
    </xf>
    <xf numFmtId="187" fontId="5" fillId="22" borderId="6" xfId="2" applyNumberFormat="1" applyFont="1" applyFill="1" applyBorder="1" applyAlignment="1">
      <alignment horizontal="right" vertical="top"/>
    </xf>
    <xf numFmtId="187" fontId="9" fillId="20" borderId="1" xfId="2" applyNumberFormat="1" applyFont="1" applyFill="1" applyBorder="1" applyAlignment="1">
      <alignment horizontal="right" vertical="top"/>
    </xf>
    <xf numFmtId="187" fontId="22" fillId="20" borderId="1" xfId="2" applyNumberFormat="1" applyFont="1" applyFill="1" applyBorder="1" applyAlignment="1">
      <alignment horizontal="center"/>
    </xf>
    <xf numFmtId="0" fontId="10" fillId="20" borderId="1" xfId="2" applyNumberFormat="1" applyFont="1" applyFill="1" applyBorder="1" applyAlignment="1">
      <alignment horizontal="center"/>
    </xf>
    <xf numFmtId="0" fontId="22" fillId="20" borderId="1" xfId="2" applyNumberFormat="1" applyFont="1" applyFill="1" applyBorder="1" applyAlignment="1">
      <alignment horizontal="center"/>
    </xf>
    <xf numFmtId="187" fontId="14" fillId="20" borderId="1" xfId="2" applyNumberFormat="1" applyFont="1" applyFill="1" applyBorder="1" applyAlignment="1">
      <alignment horizontal="center"/>
    </xf>
    <xf numFmtId="0" fontId="14" fillId="20" borderId="1" xfId="2" applyNumberFormat="1" applyFont="1" applyFill="1" applyBorder="1" applyAlignment="1">
      <alignment horizontal="center"/>
    </xf>
    <xf numFmtId="3" fontId="10" fillId="22" borderId="8" xfId="3" applyNumberFormat="1" applyFont="1" applyFill="1" applyBorder="1" applyAlignment="1">
      <alignment horizontal="left" vertical="top" indent="14"/>
    </xf>
    <xf numFmtId="0" fontId="10" fillId="0" borderId="6" xfId="0" applyFont="1" applyFill="1" applyBorder="1"/>
    <xf numFmtId="2" fontId="10" fillId="0" borderId="12" xfId="0" applyNumberFormat="1" applyFont="1" applyFill="1" applyBorder="1" applyAlignment="1">
      <alignment horizontal="right" vertical="center"/>
    </xf>
    <xf numFmtId="0" fontId="16" fillId="0" borderId="6" xfId="2" applyNumberFormat="1" applyFont="1" applyFill="1" applyBorder="1" applyAlignment="1">
      <alignment horizontal="right" vertical="top"/>
    </xf>
    <xf numFmtId="0" fontId="12" fillId="21" borderId="0" xfId="0" applyFont="1" applyFill="1"/>
    <xf numFmtId="0" fontId="10" fillId="14" borderId="12" xfId="0" applyNumberFormat="1" applyFont="1" applyFill="1" applyBorder="1"/>
    <xf numFmtId="187" fontId="20" fillId="14" borderId="6" xfId="2" applyFont="1" applyFill="1" applyBorder="1"/>
    <xf numFmtId="3" fontId="10" fillId="14" borderId="16" xfId="3" applyNumberFormat="1" applyFont="1" applyFill="1" applyBorder="1" applyAlignment="1">
      <alignment horizontal="left" vertical="top" indent="10"/>
    </xf>
    <xf numFmtId="3" fontId="10" fillId="14" borderId="3" xfId="3" applyNumberFormat="1" applyFont="1" applyFill="1" applyBorder="1" applyAlignment="1">
      <alignment vertical="top"/>
    </xf>
    <xf numFmtId="187" fontId="10" fillId="14" borderId="7" xfId="2" applyNumberFormat="1" applyFont="1" applyFill="1" applyBorder="1" applyAlignment="1">
      <alignment horizontal="right" vertical="top"/>
    </xf>
    <xf numFmtId="0" fontId="10" fillId="14" borderId="7" xfId="2" applyNumberFormat="1" applyFont="1" applyFill="1" applyBorder="1" applyAlignment="1">
      <alignment horizontal="right" vertical="top"/>
    </xf>
    <xf numFmtId="187" fontId="5" fillId="14" borderId="7" xfId="2" applyNumberFormat="1" applyFont="1" applyFill="1" applyBorder="1" applyAlignment="1">
      <alignment horizontal="right" vertical="top"/>
    </xf>
    <xf numFmtId="0" fontId="12" fillId="14" borderId="0" xfId="0" applyFont="1" applyFill="1"/>
    <xf numFmtId="0" fontId="12" fillId="0" borderId="0" xfId="0" applyFont="1" applyFill="1"/>
    <xf numFmtId="3" fontId="10" fillId="0" borderId="15" xfId="3" applyNumberFormat="1" applyFont="1" applyFill="1" applyBorder="1" applyAlignment="1">
      <alignment horizontal="left" vertical="top" wrapText="1" indent="8"/>
    </xf>
    <xf numFmtId="3" fontId="10" fillId="0" borderId="4" xfId="3" applyNumberFormat="1" applyFont="1" applyFill="1" applyBorder="1" applyAlignment="1">
      <alignment vertical="top" wrapText="1"/>
    </xf>
    <xf numFmtId="187" fontId="5" fillId="0" borderId="1" xfId="2" applyNumberFormat="1" applyFont="1" applyFill="1" applyBorder="1" applyAlignment="1">
      <alignment horizontal="right" vertical="top"/>
    </xf>
    <xf numFmtId="187" fontId="10" fillId="20" borderId="1" xfId="2" applyNumberFormat="1" applyFont="1" applyFill="1" applyBorder="1" applyAlignment="1">
      <alignment horizontal="center"/>
    </xf>
    <xf numFmtId="187" fontId="10" fillId="10" borderId="0" xfId="2" applyNumberFormat="1" applyFont="1" applyFill="1"/>
    <xf numFmtId="0" fontId="10" fillId="0" borderId="6" xfId="2" applyNumberFormat="1" applyFont="1" applyBorder="1" applyAlignment="1">
      <alignment horizontal="right" vertical="top"/>
    </xf>
    <xf numFmtId="0" fontId="22" fillId="0" borderId="0" xfId="2" applyNumberFormat="1" applyFont="1"/>
    <xf numFmtId="187" fontId="14" fillId="0" borderId="10" xfId="2" applyNumberFormat="1" applyFont="1" applyBorder="1"/>
    <xf numFmtId="187" fontId="14" fillId="20" borderId="9" xfId="2" applyNumberFormat="1" applyFont="1" applyFill="1" applyBorder="1" applyAlignment="1">
      <alignment horizontal="center"/>
    </xf>
    <xf numFmtId="0" fontId="21" fillId="11" borderId="1" xfId="0" applyFont="1" applyFill="1" applyBorder="1"/>
    <xf numFmtId="0" fontId="20" fillId="11" borderId="1" xfId="0" applyFont="1" applyFill="1" applyBorder="1"/>
    <xf numFmtId="0" fontId="10" fillId="11" borderId="1" xfId="0" applyFont="1" applyFill="1" applyBorder="1"/>
    <xf numFmtId="43" fontId="10" fillId="11" borderId="1" xfId="0" applyNumberFormat="1" applyFont="1" applyFill="1" applyBorder="1"/>
    <xf numFmtId="0" fontId="10" fillId="0" borderId="0" xfId="0" applyFont="1"/>
    <xf numFmtId="187" fontId="10" fillId="10" borderId="11" xfId="2" applyFont="1" applyFill="1" applyBorder="1" applyAlignment="1">
      <alignment horizontal="left" vertical="center"/>
    </xf>
    <xf numFmtId="187" fontId="10" fillId="6" borderId="11" xfId="2" applyFont="1" applyFill="1" applyBorder="1" applyAlignment="1">
      <alignment horizontal="left" vertical="center"/>
    </xf>
    <xf numFmtId="187" fontId="10" fillId="9" borderId="11" xfId="2" applyFont="1" applyFill="1" applyBorder="1" applyAlignment="1">
      <alignment horizontal="left" vertical="center"/>
    </xf>
    <xf numFmtId="187" fontId="10" fillId="14" borderId="11" xfId="2" applyFont="1" applyFill="1" applyBorder="1" applyAlignment="1">
      <alignment horizontal="left" vertical="center"/>
    </xf>
    <xf numFmtId="187" fontId="10" fillId="9" borderId="3" xfId="2" applyFont="1" applyFill="1" applyBorder="1" applyAlignment="1">
      <alignment horizontal="left" vertical="center"/>
    </xf>
    <xf numFmtId="187" fontId="10" fillId="13" borderId="3" xfId="2" applyFont="1" applyFill="1" applyBorder="1" applyAlignment="1">
      <alignment horizontal="left" vertical="center"/>
    </xf>
    <xf numFmtId="187" fontId="10" fillId="15" borderId="11" xfId="2" applyFont="1" applyFill="1" applyBorder="1" applyAlignment="1">
      <alignment horizontal="left" vertical="center"/>
    </xf>
    <xf numFmtId="0" fontId="23" fillId="2" borderId="14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vertical="center" wrapText="1"/>
    </xf>
    <xf numFmtId="0" fontId="20" fillId="10" borderId="0" xfId="2" applyNumberFormat="1" applyFont="1" applyFill="1"/>
    <xf numFmtId="0" fontId="20" fillId="10" borderId="0" xfId="0" applyNumberFormat="1" applyFont="1" applyFill="1"/>
    <xf numFmtId="0" fontId="21" fillId="10" borderId="0" xfId="0" applyNumberFormat="1" applyFont="1" applyFill="1"/>
    <xf numFmtId="0" fontId="21" fillId="8" borderId="0" xfId="0" applyNumberFormat="1" applyFont="1" applyFill="1"/>
    <xf numFmtId="0" fontId="21" fillId="7" borderId="0" xfId="0" applyFont="1" applyFill="1"/>
    <xf numFmtId="0" fontId="1" fillId="2" borderId="4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187" fontId="4" fillId="10" borderId="8" xfId="2" applyFont="1" applyFill="1" applyBorder="1" applyAlignment="1">
      <alignment horizontal="left" vertical="center" wrapText="1"/>
    </xf>
    <xf numFmtId="187" fontId="4" fillId="10" borderId="12" xfId="2" applyFont="1" applyFill="1" applyBorder="1" applyAlignment="1">
      <alignment horizontal="left" vertical="center" wrapText="1"/>
    </xf>
    <xf numFmtId="187" fontId="4" fillId="10" borderId="11" xfId="2" applyFont="1" applyFill="1" applyBorder="1" applyAlignment="1">
      <alignment horizontal="left" vertical="center" wrapText="1"/>
    </xf>
    <xf numFmtId="188" fontId="4" fillId="2" borderId="4" xfId="2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1" fillId="11" borderId="9" xfId="0" applyFont="1" applyFill="1" applyBorder="1" applyAlignment="1">
      <alignment horizontal="center" vertical="center"/>
    </xf>
    <xf numFmtId="0" fontId="21" fillId="11" borderId="2" xfId="0" applyFont="1" applyFill="1" applyBorder="1" applyAlignment="1">
      <alignment horizontal="center" vertical="center"/>
    </xf>
    <xf numFmtId="187" fontId="13" fillId="10" borderId="9" xfId="2" applyNumberFormat="1" applyFont="1" applyFill="1" applyBorder="1" applyAlignment="1">
      <alignment horizontal="center" vertical="center" wrapText="1"/>
    </xf>
    <xf numFmtId="187" fontId="13" fillId="10" borderId="2" xfId="2" applyNumberFormat="1" applyFont="1" applyFill="1" applyBorder="1" applyAlignment="1">
      <alignment horizontal="center" vertical="center" wrapText="1"/>
    </xf>
    <xf numFmtId="187" fontId="9" fillId="10" borderId="5" xfId="2" applyNumberFormat="1" applyFont="1" applyFill="1" applyBorder="1" applyAlignment="1">
      <alignment horizontal="center" vertical="center" wrapText="1"/>
    </xf>
    <xf numFmtId="187" fontId="9" fillId="10" borderId="20" xfId="2" applyNumberFormat="1" applyFont="1" applyFill="1" applyBorder="1" applyAlignment="1">
      <alignment horizontal="center" vertical="center" wrapText="1"/>
    </xf>
    <xf numFmtId="187" fontId="9" fillId="10" borderId="4" xfId="2" applyNumberFormat="1" applyFont="1" applyFill="1" applyBorder="1" applyAlignment="1">
      <alignment horizontal="center" vertical="center" wrapText="1"/>
    </xf>
    <xf numFmtId="0" fontId="18" fillId="19" borderId="0" xfId="0" applyFont="1" applyFill="1" applyAlignment="1">
      <alignment horizontal="center"/>
    </xf>
    <xf numFmtId="187" fontId="13" fillId="10" borderId="5" xfId="2" applyNumberFormat="1" applyFont="1" applyFill="1" applyBorder="1" applyAlignment="1">
      <alignment horizontal="center" vertical="center" wrapText="1"/>
    </xf>
    <xf numFmtId="187" fontId="13" fillId="10" borderId="4" xfId="2" applyNumberFormat="1" applyFont="1" applyFill="1" applyBorder="1" applyAlignment="1">
      <alignment horizontal="center" vertical="center" wrapText="1"/>
    </xf>
    <xf numFmtId="3" fontId="9" fillId="20" borderId="5" xfId="3" applyNumberFormat="1" applyFont="1" applyFill="1" applyBorder="1" applyAlignment="1">
      <alignment horizontal="left" vertical="top" wrapText="1"/>
    </xf>
    <xf numFmtId="3" fontId="9" fillId="20" borderId="4" xfId="3" applyNumberFormat="1" applyFont="1" applyFill="1" applyBorder="1" applyAlignment="1">
      <alignment horizontal="left" vertical="top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87" fontId="9" fillId="2" borderId="4" xfId="2" applyNumberFormat="1" applyFont="1" applyFill="1" applyBorder="1" applyAlignment="1">
      <alignment horizontal="center" vertical="center" wrapText="1"/>
    </xf>
  </cellXfs>
  <cellStyles count="4">
    <cellStyle name="Comma" xfId="2" builtinId="3"/>
    <cellStyle name="Normal" xfId="0" builtinId="0"/>
    <cellStyle name="Normal_งปม 48 หลังปรับคณะกรรมาธิการ" xfId="3"/>
    <cellStyle name="ปกติ 2" xfId="1"/>
  </cellStyles>
  <dxfs count="0"/>
  <tableStyles count="0" defaultTableStyle="TableStyleMedium2" defaultPivotStyle="PivotStyleLight16"/>
  <colors>
    <mruColors>
      <color rgb="FFFF99FF"/>
      <color rgb="FFCCFF99"/>
      <color rgb="FFCC66FF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"/>
  <sheetViews>
    <sheetView topLeftCell="A7" workbookViewId="0">
      <selection activeCell="A18" sqref="A18"/>
    </sheetView>
  </sheetViews>
  <sheetFormatPr defaultRowHeight="14.25" x14ac:dyDescent="0.2"/>
  <cols>
    <col min="1" max="1" width="55.75" customWidth="1"/>
    <col min="2" max="2" width="12.75" customWidth="1"/>
    <col min="3" max="3" width="9.75" customWidth="1"/>
    <col min="4" max="4" width="9.375" customWidth="1"/>
  </cols>
  <sheetData>
    <row r="1" spans="1:41" ht="43.5" x14ac:dyDescent="0.2">
      <c r="A1" s="10" t="s">
        <v>24</v>
      </c>
      <c r="B1" s="11" t="s">
        <v>25</v>
      </c>
    </row>
    <row r="2" spans="1:41" ht="21.75" x14ac:dyDescent="0.2">
      <c r="A2" s="10"/>
      <c r="B2" s="11"/>
    </row>
    <row r="3" spans="1:41" ht="18.75" x14ac:dyDescent="0.2">
      <c r="A3" s="2" t="s">
        <v>3</v>
      </c>
      <c r="B3" s="3">
        <v>114600</v>
      </c>
    </row>
    <row r="4" spans="1:41" ht="18.75" x14ac:dyDescent="0.2">
      <c r="A4" s="4" t="s">
        <v>5</v>
      </c>
      <c r="B4" s="5">
        <v>41000</v>
      </c>
    </row>
    <row r="5" spans="1:41" ht="21.75" x14ac:dyDescent="0.2">
      <c r="A5" s="337" t="s">
        <v>24</v>
      </c>
      <c r="B5" s="338" t="s">
        <v>25</v>
      </c>
      <c r="C5" s="338"/>
      <c r="D5" s="338"/>
      <c r="E5" s="336" t="s">
        <v>27</v>
      </c>
      <c r="F5" s="336"/>
      <c r="G5" s="336"/>
      <c r="H5" s="336"/>
      <c r="I5" s="336" t="s">
        <v>28</v>
      </c>
      <c r="J5" s="336"/>
      <c r="K5" s="336"/>
      <c r="L5" s="336"/>
      <c r="M5" s="336" t="s">
        <v>29</v>
      </c>
      <c r="N5" s="336"/>
      <c r="O5" s="336"/>
      <c r="P5" s="336"/>
      <c r="Q5" s="336" t="s">
        <v>30</v>
      </c>
      <c r="R5" s="336"/>
      <c r="S5" s="336"/>
      <c r="T5" s="336"/>
      <c r="U5" s="336" t="s">
        <v>31</v>
      </c>
      <c r="V5" s="336"/>
      <c r="W5" s="336"/>
      <c r="X5" s="336"/>
      <c r="Y5" s="336" t="s">
        <v>32</v>
      </c>
      <c r="Z5" s="336"/>
      <c r="AA5" s="336"/>
      <c r="AB5" s="336"/>
      <c r="AC5" s="336" t="s">
        <v>33</v>
      </c>
      <c r="AD5" s="336"/>
      <c r="AE5" s="336"/>
      <c r="AF5" s="336"/>
      <c r="AG5" s="336" t="s">
        <v>34</v>
      </c>
      <c r="AH5" s="336"/>
      <c r="AI5" s="336"/>
      <c r="AJ5" s="336"/>
      <c r="AK5" s="336" t="s">
        <v>35</v>
      </c>
      <c r="AL5" s="336"/>
      <c r="AM5" s="336"/>
      <c r="AN5" s="336"/>
      <c r="AO5" s="336" t="s">
        <v>36</v>
      </c>
    </row>
    <row r="6" spans="1:41" ht="21.75" x14ac:dyDescent="0.2">
      <c r="A6" s="337"/>
      <c r="B6" s="338"/>
      <c r="C6" s="1" t="s">
        <v>1</v>
      </c>
      <c r="D6" s="1" t="s">
        <v>2</v>
      </c>
      <c r="E6" s="12" t="s">
        <v>37</v>
      </c>
      <c r="F6" s="12" t="s">
        <v>38</v>
      </c>
      <c r="G6" s="12" t="s">
        <v>39</v>
      </c>
      <c r="H6" s="12" t="s">
        <v>40</v>
      </c>
      <c r="I6" s="12" t="s">
        <v>37</v>
      </c>
      <c r="J6" s="12" t="s">
        <v>38</v>
      </c>
      <c r="K6" s="12" t="s">
        <v>39</v>
      </c>
      <c r="L6" s="12" t="s">
        <v>40</v>
      </c>
      <c r="M6" s="12" t="s">
        <v>37</v>
      </c>
      <c r="N6" s="12" t="s">
        <v>38</v>
      </c>
      <c r="O6" s="12" t="s">
        <v>39</v>
      </c>
      <c r="P6" s="12" t="s">
        <v>40</v>
      </c>
      <c r="Q6" s="12" t="s">
        <v>37</v>
      </c>
      <c r="R6" s="12" t="s">
        <v>38</v>
      </c>
      <c r="S6" s="12" t="s">
        <v>39</v>
      </c>
      <c r="T6" s="12" t="s">
        <v>40</v>
      </c>
      <c r="U6" s="12" t="s">
        <v>37</v>
      </c>
      <c r="V6" s="12" t="s">
        <v>38</v>
      </c>
      <c r="W6" s="12" t="s">
        <v>39</v>
      </c>
      <c r="X6" s="12" t="s">
        <v>40</v>
      </c>
      <c r="Y6" s="12" t="s">
        <v>37</v>
      </c>
      <c r="Z6" s="12" t="s">
        <v>38</v>
      </c>
      <c r="AA6" s="12" t="s">
        <v>39</v>
      </c>
      <c r="AB6" s="12" t="s">
        <v>40</v>
      </c>
      <c r="AC6" s="12" t="s">
        <v>37</v>
      </c>
      <c r="AD6" s="12" t="s">
        <v>38</v>
      </c>
      <c r="AE6" s="12" t="s">
        <v>39</v>
      </c>
      <c r="AF6" s="12" t="s">
        <v>40</v>
      </c>
      <c r="AG6" s="12" t="s">
        <v>37</v>
      </c>
      <c r="AH6" s="12" t="s">
        <v>38</v>
      </c>
      <c r="AI6" s="12" t="s">
        <v>39</v>
      </c>
      <c r="AJ6" s="12" t="s">
        <v>40</v>
      </c>
      <c r="AK6" s="12" t="s">
        <v>37</v>
      </c>
      <c r="AL6" s="12" t="s">
        <v>38</v>
      </c>
      <c r="AM6" s="12" t="s">
        <v>39</v>
      </c>
      <c r="AN6" s="12" t="s">
        <v>40</v>
      </c>
      <c r="AO6" s="336"/>
    </row>
    <row r="7" spans="1:41" ht="18.75" x14ac:dyDescent="0.2">
      <c r="A7" s="2" t="s">
        <v>3</v>
      </c>
      <c r="B7" s="3">
        <v>114600</v>
      </c>
      <c r="C7" s="3">
        <v>4494</v>
      </c>
      <c r="D7" s="3">
        <v>5631</v>
      </c>
      <c r="E7" s="13">
        <v>95172</v>
      </c>
      <c r="F7" s="13">
        <v>83.05</v>
      </c>
      <c r="G7" s="13">
        <v>19428</v>
      </c>
      <c r="H7" s="13">
        <v>16.95</v>
      </c>
      <c r="I7" s="13">
        <v>96135</v>
      </c>
      <c r="J7" s="13">
        <v>83.89</v>
      </c>
      <c r="K7" s="13">
        <v>18465</v>
      </c>
      <c r="L7" s="13">
        <v>16.11</v>
      </c>
      <c r="M7" s="13">
        <v>98382</v>
      </c>
      <c r="N7" s="13">
        <v>85.85</v>
      </c>
      <c r="O7" s="13">
        <v>16218</v>
      </c>
      <c r="P7" s="13">
        <v>14.15</v>
      </c>
      <c r="Q7" s="13">
        <v>98382</v>
      </c>
      <c r="R7" s="13">
        <v>85.85</v>
      </c>
      <c r="S7" s="13">
        <v>16218</v>
      </c>
      <c r="T7" s="13">
        <v>14.15</v>
      </c>
      <c r="U7" s="13">
        <v>101592</v>
      </c>
      <c r="V7" s="13">
        <v>88.65</v>
      </c>
      <c r="W7" s="13">
        <v>13008</v>
      </c>
      <c r="X7" s="13">
        <v>11.35</v>
      </c>
      <c r="Y7" s="13">
        <v>101592</v>
      </c>
      <c r="Z7" s="13">
        <v>88.65</v>
      </c>
      <c r="AA7" s="13">
        <v>13008</v>
      </c>
      <c r="AB7" s="13">
        <v>11.35</v>
      </c>
      <c r="AC7" s="13">
        <v>101592</v>
      </c>
      <c r="AD7" s="13">
        <v>88.65</v>
      </c>
      <c r="AE7" s="13">
        <v>13008</v>
      </c>
      <c r="AF7" s="13">
        <v>11.35</v>
      </c>
      <c r="AG7" s="13">
        <v>101592</v>
      </c>
      <c r="AH7" s="13">
        <v>88.65</v>
      </c>
      <c r="AI7" s="13">
        <v>13008</v>
      </c>
      <c r="AJ7" s="13">
        <v>11.35</v>
      </c>
      <c r="AK7" s="13">
        <v>101592</v>
      </c>
      <c r="AL7" s="13">
        <v>88.65</v>
      </c>
      <c r="AM7" s="13">
        <v>13008</v>
      </c>
      <c r="AN7" s="13">
        <v>11.35</v>
      </c>
      <c r="AO7" s="14"/>
    </row>
    <row r="8" spans="1:41" ht="18.75" x14ac:dyDescent="0.2">
      <c r="A8" s="4" t="s">
        <v>5</v>
      </c>
      <c r="B8" s="5">
        <v>41000</v>
      </c>
      <c r="C8" s="5">
        <v>4494</v>
      </c>
      <c r="D8" s="5">
        <v>5631</v>
      </c>
      <c r="E8" s="15">
        <v>21572</v>
      </c>
      <c r="F8" s="15">
        <v>52.61</v>
      </c>
      <c r="G8" s="15">
        <v>19428</v>
      </c>
      <c r="H8" s="15">
        <v>47.39</v>
      </c>
      <c r="I8" s="15">
        <v>22535</v>
      </c>
      <c r="J8" s="15">
        <v>54.96</v>
      </c>
      <c r="K8" s="15">
        <v>18465</v>
      </c>
      <c r="L8" s="15">
        <v>45.04</v>
      </c>
      <c r="M8" s="15">
        <v>24782</v>
      </c>
      <c r="N8" s="15">
        <v>60.44</v>
      </c>
      <c r="O8" s="15">
        <v>16218</v>
      </c>
      <c r="P8" s="15">
        <v>39.56</v>
      </c>
      <c r="Q8" s="15">
        <v>24782</v>
      </c>
      <c r="R8" s="15">
        <v>60.44</v>
      </c>
      <c r="S8" s="15">
        <v>16218</v>
      </c>
      <c r="T8" s="15">
        <v>39.56</v>
      </c>
      <c r="U8" s="15">
        <v>27992</v>
      </c>
      <c r="V8" s="15">
        <v>68.27</v>
      </c>
      <c r="W8" s="15">
        <v>13008</v>
      </c>
      <c r="X8" s="15">
        <v>31.73</v>
      </c>
      <c r="Y8" s="15">
        <v>27992</v>
      </c>
      <c r="Z8" s="15">
        <v>68.27</v>
      </c>
      <c r="AA8" s="15">
        <v>13008</v>
      </c>
      <c r="AB8" s="15">
        <v>31.73</v>
      </c>
      <c r="AC8" s="15">
        <v>27992</v>
      </c>
      <c r="AD8" s="15">
        <v>68.27</v>
      </c>
      <c r="AE8" s="15">
        <v>13008</v>
      </c>
      <c r="AF8" s="15">
        <v>31.73</v>
      </c>
      <c r="AG8" s="15">
        <v>27992</v>
      </c>
      <c r="AH8" s="15">
        <v>68.27</v>
      </c>
      <c r="AI8" s="15">
        <v>13008</v>
      </c>
      <c r="AJ8" s="15">
        <v>31.73</v>
      </c>
      <c r="AK8" s="15">
        <v>27992</v>
      </c>
      <c r="AL8" s="15">
        <v>68.27</v>
      </c>
      <c r="AM8" s="15">
        <v>13008</v>
      </c>
      <c r="AN8" s="15">
        <v>31.73</v>
      </c>
      <c r="AO8" s="16"/>
    </row>
    <row r="9" spans="1:41" ht="18.75" x14ac:dyDescent="0.2">
      <c r="A9" s="6" t="s">
        <v>6</v>
      </c>
      <c r="B9" s="7">
        <v>24000</v>
      </c>
      <c r="C9" s="7" t="s">
        <v>4</v>
      </c>
      <c r="D9" s="7">
        <v>2100</v>
      </c>
      <c r="E9" s="17">
        <v>11300</v>
      </c>
      <c r="F9" s="17">
        <v>47.08</v>
      </c>
      <c r="G9" s="17">
        <v>12700</v>
      </c>
      <c r="H9" s="17">
        <v>52.92</v>
      </c>
      <c r="I9" s="17">
        <v>11300</v>
      </c>
      <c r="J9" s="17">
        <v>47.08</v>
      </c>
      <c r="K9" s="17">
        <v>12700</v>
      </c>
      <c r="L9" s="17">
        <v>52.92</v>
      </c>
      <c r="M9" s="17">
        <v>11300</v>
      </c>
      <c r="N9" s="17">
        <v>47.08</v>
      </c>
      <c r="O9" s="17">
        <v>12700</v>
      </c>
      <c r="P9" s="17">
        <v>52.92</v>
      </c>
      <c r="Q9" s="17">
        <v>11300</v>
      </c>
      <c r="R9" s="17">
        <v>47.08</v>
      </c>
      <c r="S9" s="17">
        <v>12700</v>
      </c>
      <c r="T9" s="17">
        <v>52.92</v>
      </c>
      <c r="U9" s="17">
        <v>11300</v>
      </c>
      <c r="V9" s="17">
        <v>47.08</v>
      </c>
      <c r="W9" s="17">
        <v>12700</v>
      </c>
      <c r="X9" s="17">
        <v>52.92</v>
      </c>
      <c r="Y9" s="17">
        <v>11300</v>
      </c>
      <c r="Z9" s="17">
        <v>47.08</v>
      </c>
      <c r="AA9" s="17">
        <v>12700</v>
      </c>
      <c r="AB9" s="17">
        <v>52.92</v>
      </c>
      <c r="AC9" s="17">
        <v>11300</v>
      </c>
      <c r="AD9" s="17">
        <v>47.08</v>
      </c>
      <c r="AE9" s="17">
        <v>12700</v>
      </c>
      <c r="AF9" s="17">
        <v>52.92</v>
      </c>
      <c r="AG9" s="17">
        <v>11300</v>
      </c>
      <c r="AH9" s="17">
        <v>47.08</v>
      </c>
      <c r="AI9" s="17">
        <v>12700</v>
      </c>
      <c r="AJ9" s="17">
        <v>52.92</v>
      </c>
      <c r="AK9" s="17">
        <v>11300</v>
      </c>
      <c r="AL9" s="17">
        <v>47.08</v>
      </c>
      <c r="AM9" s="17">
        <v>12700</v>
      </c>
      <c r="AN9" s="17">
        <v>52.92</v>
      </c>
      <c r="AO9" s="18"/>
    </row>
    <row r="10" spans="1:41" ht="18.75" x14ac:dyDescent="0.2">
      <c r="A10" s="8" t="s">
        <v>7</v>
      </c>
      <c r="B10" s="9" t="s">
        <v>4</v>
      </c>
      <c r="C10" s="9" t="s">
        <v>4</v>
      </c>
      <c r="D10" s="9" t="s">
        <v>4</v>
      </c>
      <c r="E10" s="19" t="s">
        <v>4</v>
      </c>
      <c r="F10" s="19" t="s">
        <v>4</v>
      </c>
      <c r="G10" s="19" t="s">
        <v>4</v>
      </c>
      <c r="H10" s="19" t="s">
        <v>4</v>
      </c>
      <c r="I10" s="19" t="s">
        <v>4</v>
      </c>
      <c r="J10" s="19" t="s">
        <v>4</v>
      </c>
      <c r="K10" s="19" t="s">
        <v>4</v>
      </c>
      <c r="L10" s="19" t="s">
        <v>4</v>
      </c>
      <c r="M10" s="19" t="s">
        <v>4</v>
      </c>
      <c r="N10" s="19" t="s">
        <v>4</v>
      </c>
      <c r="O10" s="19" t="s">
        <v>4</v>
      </c>
      <c r="P10" s="19" t="s">
        <v>4</v>
      </c>
      <c r="Q10" s="19" t="s">
        <v>4</v>
      </c>
      <c r="R10" s="19" t="s">
        <v>4</v>
      </c>
      <c r="S10" s="19" t="s">
        <v>4</v>
      </c>
      <c r="T10" s="19" t="s">
        <v>4</v>
      </c>
      <c r="U10" s="19" t="s">
        <v>4</v>
      </c>
      <c r="V10" s="19" t="s">
        <v>4</v>
      </c>
      <c r="W10" s="19" t="s">
        <v>4</v>
      </c>
      <c r="X10" s="19" t="s">
        <v>4</v>
      </c>
      <c r="Y10" s="19" t="s">
        <v>4</v>
      </c>
      <c r="Z10" s="19" t="s">
        <v>4</v>
      </c>
      <c r="AA10" s="19" t="s">
        <v>4</v>
      </c>
      <c r="AB10" s="19" t="s">
        <v>4</v>
      </c>
      <c r="AC10" s="19" t="s">
        <v>4</v>
      </c>
      <c r="AD10" s="19" t="s">
        <v>4</v>
      </c>
      <c r="AE10" s="19" t="s">
        <v>4</v>
      </c>
      <c r="AF10" s="19" t="s">
        <v>4</v>
      </c>
      <c r="AG10" s="19" t="s">
        <v>4</v>
      </c>
      <c r="AH10" s="19" t="s">
        <v>4</v>
      </c>
      <c r="AI10" s="19" t="s">
        <v>4</v>
      </c>
      <c r="AJ10" s="19" t="s">
        <v>4</v>
      </c>
      <c r="AK10" s="19" t="s">
        <v>4</v>
      </c>
      <c r="AL10" s="19" t="s">
        <v>4</v>
      </c>
      <c r="AM10" s="19" t="s">
        <v>4</v>
      </c>
      <c r="AN10" s="19" t="s">
        <v>4</v>
      </c>
      <c r="AO10" s="20"/>
    </row>
    <row r="11" spans="1:41" ht="18.75" x14ac:dyDescent="0.2">
      <c r="A11" s="8" t="s">
        <v>8</v>
      </c>
      <c r="B11" s="9" t="s">
        <v>4</v>
      </c>
      <c r="C11" s="9" t="s">
        <v>4</v>
      </c>
      <c r="D11" s="9" t="s">
        <v>4</v>
      </c>
      <c r="E11" s="19" t="s">
        <v>4</v>
      </c>
      <c r="F11" s="19" t="s">
        <v>4</v>
      </c>
      <c r="G11" s="19" t="s">
        <v>4</v>
      </c>
      <c r="H11" s="19" t="s">
        <v>4</v>
      </c>
      <c r="I11" s="19" t="s">
        <v>4</v>
      </c>
      <c r="J11" s="19" t="s">
        <v>4</v>
      </c>
      <c r="K11" s="19" t="s">
        <v>4</v>
      </c>
      <c r="L11" s="19" t="s">
        <v>4</v>
      </c>
      <c r="M11" s="19" t="s">
        <v>4</v>
      </c>
      <c r="N11" s="19" t="s">
        <v>4</v>
      </c>
      <c r="O11" s="19" t="s">
        <v>4</v>
      </c>
      <c r="P11" s="19" t="s">
        <v>4</v>
      </c>
      <c r="Q11" s="19" t="s">
        <v>4</v>
      </c>
      <c r="R11" s="19" t="s">
        <v>4</v>
      </c>
      <c r="S11" s="19" t="s">
        <v>4</v>
      </c>
      <c r="T11" s="19" t="s">
        <v>4</v>
      </c>
      <c r="U11" s="19" t="s">
        <v>4</v>
      </c>
      <c r="V11" s="19" t="s">
        <v>4</v>
      </c>
      <c r="W11" s="19" t="s">
        <v>4</v>
      </c>
      <c r="X11" s="19" t="s">
        <v>4</v>
      </c>
      <c r="Y11" s="19" t="s">
        <v>4</v>
      </c>
      <c r="Z11" s="19" t="s">
        <v>4</v>
      </c>
      <c r="AA11" s="19" t="s">
        <v>4</v>
      </c>
      <c r="AB11" s="19" t="s">
        <v>4</v>
      </c>
      <c r="AC11" s="19" t="s">
        <v>4</v>
      </c>
      <c r="AD11" s="19" t="s">
        <v>4</v>
      </c>
      <c r="AE11" s="19" t="s">
        <v>4</v>
      </c>
      <c r="AF11" s="19" t="s">
        <v>4</v>
      </c>
      <c r="AG11" s="19" t="s">
        <v>4</v>
      </c>
      <c r="AH11" s="19" t="s">
        <v>4</v>
      </c>
      <c r="AI11" s="19" t="s">
        <v>4</v>
      </c>
      <c r="AJ11" s="19" t="s">
        <v>4</v>
      </c>
      <c r="AK11" s="19" t="s">
        <v>4</v>
      </c>
      <c r="AL11" s="19" t="s">
        <v>4</v>
      </c>
      <c r="AM11" s="19" t="s">
        <v>4</v>
      </c>
      <c r="AN11" s="19" t="s">
        <v>4</v>
      </c>
      <c r="AO11" s="20"/>
    </row>
    <row r="12" spans="1:41" ht="18.75" x14ac:dyDescent="0.2">
      <c r="A12" s="8" t="s">
        <v>9</v>
      </c>
      <c r="B12" s="9">
        <v>24000</v>
      </c>
      <c r="C12" s="9" t="s">
        <v>4</v>
      </c>
      <c r="D12" s="9">
        <v>2100</v>
      </c>
      <c r="E12" s="19">
        <v>11300</v>
      </c>
      <c r="F12" s="19">
        <v>47.08</v>
      </c>
      <c r="G12" s="19">
        <v>12700</v>
      </c>
      <c r="H12" s="19">
        <v>52.92</v>
      </c>
      <c r="I12" s="19">
        <v>11300</v>
      </c>
      <c r="J12" s="19">
        <v>47.08</v>
      </c>
      <c r="K12" s="19">
        <v>12700</v>
      </c>
      <c r="L12" s="19">
        <v>52.92</v>
      </c>
      <c r="M12" s="19">
        <v>11300</v>
      </c>
      <c r="N12" s="19">
        <v>47.08</v>
      </c>
      <c r="O12" s="19">
        <v>12700</v>
      </c>
      <c r="P12" s="19">
        <v>52.92</v>
      </c>
      <c r="Q12" s="19">
        <v>11300</v>
      </c>
      <c r="R12" s="19">
        <v>47.08</v>
      </c>
      <c r="S12" s="19">
        <v>12700</v>
      </c>
      <c r="T12" s="19">
        <v>52.92</v>
      </c>
      <c r="U12" s="19">
        <v>11300</v>
      </c>
      <c r="V12" s="19">
        <v>47.08</v>
      </c>
      <c r="W12" s="19">
        <v>12700</v>
      </c>
      <c r="X12" s="19">
        <v>52.92</v>
      </c>
      <c r="Y12" s="19">
        <v>11300</v>
      </c>
      <c r="Z12" s="19">
        <v>47.08</v>
      </c>
      <c r="AA12" s="19">
        <v>12700</v>
      </c>
      <c r="AB12" s="19">
        <v>52.92</v>
      </c>
      <c r="AC12" s="19">
        <v>11300</v>
      </c>
      <c r="AD12" s="19">
        <v>47.08</v>
      </c>
      <c r="AE12" s="19">
        <v>12700</v>
      </c>
      <c r="AF12" s="19">
        <v>52.92</v>
      </c>
      <c r="AG12" s="19">
        <v>11300</v>
      </c>
      <c r="AH12" s="19">
        <v>47.08</v>
      </c>
      <c r="AI12" s="19">
        <v>12700</v>
      </c>
      <c r="AJ12" s="19">
        <v>52.92</v>
      </c>
      <c r="AK12" s="19">
        <v>11300</v>
      </c>
      <c r="AL12" s="19">
        <v>47.08</v>
      </c>
      <c r="AM12" s="19">
        <v>12700</v>
      </c>
      <c r="AN12" s="19">
        <v>52.92</v>
      </c>
      <c r="AO12" s="20"/>
    </row>
    <row r="13" spans="1:41" ht="18.75" x14ac:dyDescent="0.2">
      <c r="A13" s="8" t="s">
        <v>10</v>
      </c>
      <c r="B13" s="9">
        <v>24000</v>
      </c>
      <c r="C13" s="9" t="s">
        <v>4</v>
      </c>
      <c r="D13" s="9">
        <v>2100</v>
      </c>
      <c r="E13" s="19">
        <v>11300</v>
      </c>
      <c r="F13" s="19">
        <v>47.08</v>
      </c>
      <c r="G13" s="19">
        <v>12700</v>
      </c>
      <c r="H13" s="19">
        <v>52.92</v>
      </c>
      <c r="I13" s="19">
        <v>11300</v>
      </c>
      <c r="J13" s="19">
        <v>47.08</v>
      </c>
      <c r="K13" s="19">
        <v>12700</v>
      </c>
      <c r="L13" s="19">
        <v>52.92</v>
      </c>
      <c r="M13" s="19">
        <v>11300</v>
      </c>
      <c r="N13" s="19">
        <v>47.08</v>
      </c>
      <c r="O13" s="19">
        <v>12700</v>
      </c>
      <c r="P13" s="19">
        <v>52.92</v>
      </c>
      <c r="Q13" s="19">
        <v>11300</v>
      </c>
      <c r="R13" s="19">
        <v>47.08</v>
      </c>
      <c r="S13" s="19">
        <v>12700</v>
      </c>
      <c r="T13" s="19">
        <v>52.92</v>
      </c>
      <c r="U13" s="19">
        <v>11300</v>
      </c>
      <c r="V13" s="19">
        <v>47.08</v>
      </c>
      <c r="W13" s="19">
        <v>12700</v>
      </c>
      <c r="X13" s="19">
        <v>52.92</v>
      </c>
      <c r="Y13" s="19">
        <v>11300</v>
      </c>
      <c r="Z13" s="19">
        <v>47.08</v>
      </c>
      <c r="AA13" s="19">
        <v>12700</v>
      </c>
      <c r="AB13" s="19">
        <v>52.92</v>
      </c>
      <c r="AC13" s="19">
        <v>11300</v>
      </c>
      <c r="AD13" s="19">
        <v>47.08</v>
      </c>
      <c r="AE13" s="19">
        <v>12700</v>
      </c>
      <c r="AF13" s="19">
        <v>52.92</v>
      </c>
      <c r="AG13" s="19">
        <v>11300</v>
      </c>
      <c r="AH13" s="19">
        <v>47.08</v>
      </c>
      <c r="AI13" s="19">
        <v>12700</v>
      </c>
      <c r="AJ13" s="19">
        <v>52.92</v>
      </c>
      <c r="AK13" s="19">
        <v>11300</v>
      </c>
      <c r="AL13" s="19">
        <v>47.08</v>
      </c>
      <c r="AM13" s="19">
        <v>12700</v>
      </c>
      <c r="AN13" s="19">
        <v>52.92</v>
      </c>
      <c r="AO13" s="20"/>
    </row>
    <row r="14" spans="1:41" ht="18.75" x14ac:dyDescent="0.2">
      <c r="A14" s="6" t="s">
        <v>11</v>
      </c>
      <c r="B14" s="7">
        <v>17000</v>
      </c>
      <c r="C14" s="7">
        <v>4494</v>
      </c>
      <c r="D14" s="7">
        <v>3531</v>
      </c>
      <c r="E14" s="17">
        <v>10272</v>
      </c>
      <c r="F14" s="17">
        <v>60.42</v>
      </c>
      <c r="G14" s="17">
        <v>6728</v>
      </c>
      <c r="H14" s="17">
        <v>39.58</v>
      </c>
      <c r="I14" s="17">
        <v>11235</v>
      </c>
      <c r="J14" s="17">
        <v>66.09</v>
      </c>
      <c r="K14" s="17">
        <v>5765</v>
      </c>
      <c r="L14" s="17">
        <v>33.909999999999997</v>
      </c>
      <c r="M14" s="17">
        <v>13482</v>
      </c>
      <c r="N14" s="17">
        <v>79.31</v>
      </c>
      <c r="O14" s="17">
        <v>3518</v>
      </c>
      <c r="P14" s="17">
        <v>20.69</v>
      </c>
      <c r="Q14" s="17">
        <v>13482</v>
      </c>
      <c r="R14" s="17">
        <v>79.31</v>
      </c>
      <c r="S14" s="17">
        <v>3518</v>
      </c>
      <c r="T14" s="17">
        <v>20.69</v>
      </c>
      <c r="U14" s="17">
        <v>16692</v>
      </c>
      <c r="V14" s="17">
        <v>98.19</v>
      </c>
      <c r="W14" s="17">
        <v>308</v>
      </c>
      <c r="X14" s="17">
        <v>1.81</v>
      </c>
      <c r="Y14" s="17">
        <v>16692</v>
      </c>
      <c r="Z14" s="17">
        <v>98.19</v>
      </c>
      <c r="AA14" s="17">
        <v>308</v>
      </c>
      <c r="AB14" s="17">
        <v>1.81</v>
      </c>
      <c r="AC14" s="17">
        <v>16692</v>
      </c>
      <c r="AD14" s="17">
        <v>98.19</v>
      </c>
      <c r="AE14" s="17">
        <v>308</v>
      </c>
      <c r="AF14" s="17">
        <v>1.81</v>
      </c>
      <c r="AG14" s="17">
        <v>16692</v>
      </c>
      <c r="AH14" s="17">
        <v>98.19</v>
      </c>
      <c r="AI14" s="17">
        <v>308</v>
      </c>
      <c r="AJ14" s="17">
        <v>1.81</v>
      </c>
      <c r="AK14" s="17">
        <v>16692</v>
      </c>
      <c r="AL14" s="17">
        <v>98.19</v>
      </c>
      <c r="AM14" s="17">
        <v>308</v>
      </c>
      <c r="AN14" s="17">
        <v>1.81</v>
      </c>
      <c r="AO14" s="18"/>
    </row>
    <row r="15" spans="1:41" ht="18.75" x14ac:dyDescent="0.2">
      <c r="A15" s="8" t="s">
        <v>12</v>
      </c>
      <c r="B15" s="9">
        <v>17000</v>
      </c>
      <c r="C15" s="9">
        <v>4494</v>
      </c>
      <c r="D15" s="9">
        <v>3531</v>
      </c>
      <c r="E15" s="19">
        <v>10272</v>
      </c>
      <c r="F15" s="19">
        <v>60.42</v>
      </c>
      <c r="G15" s="19">
        <v>6728</v>
      </c>
      <c r="H15" s="19">
        <v>39.58</v>
      </c>
      <c r="I15" s="19">
        <v>11235</v>
      </c>
      <c r="J15" s="19">
        <v>66.09</v>
      </c>
      <c r="K15" s="19">
        <v>5765</v>
      </c>
      <c r="L15" s="19">
        <v>33.909999999999997</v>
      </c>
      <c r="M15" s="19">
        <v>13482</v>
      </c>
      <c r="N15" s="19">
        <v>79.31</v>
      </c>
      <c r="O15" s="19">
        <v>3518</v>
      </c>
      <c r="P15" s="19">
        <v>20.69</v>
      </c>
      <c r="Q15" s="19">
        <v>13482</v>
      </c>
      <c r="R15" s="19">
        <v>79.31</v>
      </c>
      <c r="S15" s="19">
        <v>3518</v>
      </c>
      <c r="T15" s="19">
        <v>20.69</v>
      </c>
      <c r="U15" s="19">
        <v>16692</v>
      </c>
      <c r="V15" s="19">
        <v>98.19</v>
      </c>
      <c r="W15" s="19">
        <v>308</v>
      </c>
      <c r="X15" s="19">
        <v>1.81</v>
      </c>
      <c r="Y15" s="19">
        <v>16692</v>
      </c>
      <c r="Z15" s="19">
        <v>98.19</v>
      </c>
      <c r="AA15" s="19">
        <v>308</v>
      </c>
      <c r="AB15" s="19">
        <v>1.81</v>
      </c>
      <c r="AC15" s="19">
        <v>16692</v>
      </c>
      <c r="AD15" s="19">
        <v>98.19</v>
      </c>
      <c r="AE15" s="19">
        <v>308</v>
      </c>
      <c r="AF15" s="19">
        <v>1.81</v>
      </c>
      <c r="AG15" s="19">
        <v>16692</v>
      </c>
      <c r="AH15" s="19">
        <v>98.19</v>
      </c>
      <c r="AI15" s="19">
        <v>308</v>
      </c>
      <c r="AJ15" s="19">
        <v>1.81</v>
      </c>
      <c r="AK15" s="19">
        <v>16692</v>
      </c>
      <c r="AL15" s="19">
        <v>98.19</v>
      </c>
      <c r="AM15" s="19">
        <v>308</v>
      </c>
      <c r="AN15" s="19">
        <v>1.81</v>
      </c>
      <c r="AO15" s="20"/>
    </row>
    <row r="16" spans="1:41" ht="18.75" x14ac:dyDescent="0.2">
      <c r="A16" s="8" t="s">
        <v>13</v>
      </c>
      <c r="B16" s="9" t="s">
        <v>4</v>
      </c>
      <c r="C16" s="9" t="s">
        <v>4</v>
      </c>
      <c r="D16" s="9" t="s">
        <v>4</v>
      </c>
      <c r="E16" s="19" t="s">
        <v>4</v>
      </c>
      <c r="F16" s="19" t="s">
        <v>4</v>
      </c>
      <c r="G16" s="19" t="s">
        <v>4</v>
      </c>
      <c r="H16" s="19" t="s">
        <v>4</v>
      </c>
      <c r="I16" s="19" t="s">
        <v>4</v>
      </c>
      <c r="J16" s="19" t="s">
        <v>4</v>
      </c>
      <c r="K16" s="19" t="s">
        <v>4</v>
      </c>
      <c r="L16" s="19" t="s">
        <v>4</v>
      </c>
      <c r="M16" s="19" t="s">
        <v>4</v>
      </c>
      <c r="N16" s="19" t="s">
        <v>4</v>
      </c>
      <c r="O16" s="19" t="s">
        <v>4</v>
      </c>
      <c r="P16" s="19" t="s">
        <v>4</v>
      </c>
      <c r="Q16" s="19" t="s">
        <v>4</v>
      </c>
      <c r="R16" s="19" t="s">
        <v>4</v>
      </c>
      <c r="S16" s="19" t="s">
        <v>4</v>
      </c>
      <c r="T16" s="19" t="s">
        <v>4</v>
      </c>
      <c r="U16" s="19" t="s">
        <v>4</v>
      </c>
      <c r="V16" s="19" t="s">
        <v>4</v>
      </c>
      <c r="W16" s="19" t="s">
        <v>4</v>
      </c>
      <c r="X16" s="19" t="s">
        <v>4</v>
      </c>
      <c r="Y16" s="19" t="s">
        <v>4</v>
      </c>
      <c r="Z16" s="19" t="s">
        <v>4</v>
      </c>
      <c r="AA16" s="19" t="s">
        <v>4</v>
      </c>
      <c r="AB16" s="19" t="s">
        <v>4</v>
      </c>
      <c r="AC16" s="19" t="s">
        <v>4</v>
      </c>
      <c r="AD16" s="19" t="s">
        <v>4</v>
      </c>
      <c r="AE16" s="19" t="s">
        <v>4</v>
      </c>
      <c r="AF16" s="19" t="s">
        <v>4</v>
      </c>
      <c r="AG16" s="19" t="s">
        <v>4</v>
      </c>
      <c r="AH16" s="19" t="s">
        <v>4</v>
      </c>
      <c r="AI16" s="19" t="s">
        <v>4</v>
      </c>
      <c r="AJ16" s="19" t="s">
        <v>4</v>
      </c>
      <c r="AK16" s="19" t="s">
        <v>4</v>
      </c>
      <c r="AL16" s="19" t="s">
        <v>4</v>
      </c>
      <c r="AM16" s="19" t="s">
        <v>4</v>
      </c>
      <c r="AN16" s="19" t="s">
        <v>4</v>
      </c>
      <c r="AO16" s="20"/>
    </row>
    <row r="17" spans="1:41" ht="18.75" x14ac:dyDescent="0.2">
      <c r="A17" s="8" t="s">
        <v>14</v>
      </c>
      <c r="B17" s="9">
        <v>17000</v>
      </c>
      <c r="C17" s="9">
        <v>4494</v>
      </c>
      <c r="D17" s="9">
        <v>3531</v>
      </c>
      <c r="E17" s="19">
        <v>10272</v>
      </c>
      <c r="F17" s="19">
        <v>60.42</v>
      </c>
      <c r="G17" s="19">
        <v>6728</v>
      </c>
      <c r="H17" s="19">
        <v>39.58</v>
      </c>
      <c r="I17" s="19">
        <v>11235</v>
      </c>
      <c r="J17" s="19">
        <v>66.09</v>
      </c>
      <c r="K17" s="19">
        <v>5765</v>
      </c>
      <c r="L17" s="19">
        <v>33.909999999999997</v>
      </c>
      <c r="M17" s="19">
        <v>13482</v>
      </c>
      <c r="N17" s="19">
        <v>79.31</v>
      </c>
      <c r="O17" s="19">
        <v>3518</v>
      </c>
      <c r="P17" s="19">
        <v>20.69</v>
      </c>
      <c r="Q17" s="19">
        <v>13482</v>
      </c>
      <c r="R17" s="19">
        <v>79.31</v>
      </c>
      <c r="S17" s="19">
        <v>3518</v>
      </c>
      <c r="T17" s="19">
        <v>20.69</v>
      </c>
      <c r="U17" s="19">
        <v>16692</v>
      </c>
      <c r="V17" s="19">
        <v>98.19</v>
      </c>
      <c r="W17" s="19">
        <v>308</v>
      </c>
      <c r="X17" s="19">
        <v>1.81</v>
      </c>
      <c r="Y17" s="19">
        <v>16692</v>
      </c>
      <c r="Z17" s="19">
        <v>98.19</v>
      </c>
      <c r="AA17" s="19">
        <v>308</v>
      </c>
      <c r="AB17" s="19">
        <v>1.81</v>
      </c>
      <c r="AC17" s="19">
        <v>16692</v>
      </c>
      <c r="AD17" s="19">
        <v>98.19</v>
      </c>
      <c r="AE17" s="19">
        <v>308</v>
      </c>
      <c r="AF17" s="19">
        <v>1.81</v>
      </c>
      <c r="AG17" s="19">
        <v>16692</v>
      </c>
      <c r="AH17" s="19">
        <v>98.19</v>
      </c>
      <c r="AI17" s="19">
        <v>308</v>
      </c>
      <c r="AJ17" s="19">
        <v>1.81</v>
      </c>
      <c r="AK17" s="19">
        <v>16692</v>
      </c>
      <c r="AL17" s="19">
        <v>98.19</v>
      </c>
      <c r="AM17" s="19">
        <v>308</v>
      </c>
      <c r="AN17" s="19">
        <v>1.81</v>
      </c>
      <c r="AO17" s="20"/>
    </row>
    <row r="18" spans="1:41" ht="18.75" x14ac:dyDescent="0.2">
      <c r="A18" s="8" t="s">
        <v>15</v>
      </c>
      <c r="B18" s="9" t="s">
        <v>4</v>
      </c>
      <c r="C18" s="9" t="s">
        <v>4</v>
      </c>
      <c r="D18" s="9" t="s">
        <v>4</v>
      </c>
      <c r="E18" s="19" t="s">
        <v>4</v>
      </c>
      <c r="F18" s="19" t="s">
        <v>4</v>
      </c>
      <c r="G18" s="19" t="s">
        <v>4</v>
      </c>
      <c r="H18" s="19" t="s">
        <v>4</v>
      </c>
      <c r="I18" s="19" t="s">
        <v>4</v>
      </c>
      <c r="J18" s="19" t="s">
        <v>4</v>
      </c>
      <c r="K18" s="19" t="s">
        <v>4</v>
      </c>
      <c r="L18" s="19" t="s">
        <v>4</v>
      </c>
      <c r="M18" s="19" t="s">
        <v>4</v>
      </c>
      <c r="N18" s="19" t="s">
        <v>4</v>
      </c>
      <c r="O18" s="19" t="s">
        <v>4</v>
      </c>
      <c r="P18" s="19" t="s">
        <v>4</v>
      </c>
      <c r="Q18" s="19" t="s">
        <v>4</v>
      </c>
      <c r="R18" s="19" t="s">
        <v>4</v>
      </c>
      <c r="S18" s="19" t="s">
        <v>4</v>
      </c>
      <c r="T18" s="19" t="s">
        <v>4</v>
      </c>
      <c r="U18" s="19" t="s">
        <v>4</v>
      </c>
      <c r="V18" s="19" t="s">
        <v>4</v>
      </c>
      <c r="W18" s="19" t="s">
        <v>4</v>
      </c>
      <c r="X18" s="19" t="s">
        <v>4</v>
      </c>
      <c r="Y18" s="19" t="s">
        <v>4</v>
      </c>
      <c r="Z18" s="19" t="s">
        <v>4</v>
      </c>
      <c r="AA18" s="19" t="s">
        <v>4</v>
      </c>
      <c r="AB18" s="19" t="s">
        <v>4</v>
      </c>
      <c r="AC18" s="19" t="s">
        <v>4</v>
      </c>
      <c r="AD18" s="19" t="s">
        <v>4</v>
      </c>
      <c r="AE18" s="19" t="s">
        <v>4</v>
      </c>
      <c r="AF18" s="19" t="s">
        <v>4</v>
      </c>
      <c r="AG18" s="19" t="s">
        <v>4</v>
      </c>
      <c r="AH18" s="19" t="s">
        <v>4</v>
      </c>
      <c r="AI18" s="19" t="s">
        <v>4</v>
      </c>
      <c r="AJ18" s="19" t="s">
        <v>4</v>
      </c>
      <c r="AK18" s="19" t="s">
        <v>4</v>
      </c>
      <c r="AL18" s="19" t="s">
        <v>4</v>
      </c>
      <c r="AM18" s="19" t="s">
        <v>4</v>
      </c>
      <c r="AN18" s="19" t="s">
        <v>4</v>
      </c>
      <c r="AO18" s="20"/>
    </row>
    <row r="19" spans="1:41" ht="18.75" x14ac:dyDescent="0.2">
      <c r="A19" s="4" t="s">
        <v>16</v>
      </c>
      <c r="B19" s="5">
        <v>73600</v>
      </c>
      <c r="C19" s="5" t="s">
        <v>4</v>
      </c>
      <c r="D19" s="5" t="s">
        <v>4</v>
      </c>
      <c r="E19" s="15">
        <v>73600</v>
      </c>
      <c r="F19" s="15">
        <v>100</v>
      </c>
      <c r="G19" s="15" t="s">
        <v>4</v>
      </c>
      <c r="H19" s="15" t="s">
        <v>4</v>
      </c>
      <c r="I19" s="15">
        <v>73600</v>
      </c>
      <c r="J19" s="15">
        <v>100</v>
      </c>
      <c r="K19" s="15" t="s">
        <v>4</v>
      </c>
      <c r="L19" s="15" t="s">
        <v>4</v>
      </c>
      <c r="M19" s="15">
        <v>73600</v>
      </c>
      <c r="N19" s="15">
        <v>100</v>
      </c>
      <c r="O19" s="15" t="s">
        <v>4</v>
      </c>
      <c r="P19" s="15" t="s">
        <v>4</v>
      </c>
      <c r="Q19" s="15">
        <v>73600</v>
      </c>
      <c r="R19" s="15">
        <v>100</v>
      </c>
      <c r="S19" s="15" t="s">
        <v>4</v>
      </c>
      <c r="T19" s="15" t="s">
        <v>4</v>
      </c>
      <c r="U19" s="15">
        <v>73600</v>
      </c>
      <c r="V19" s="15">
        <v>100</v>
      </c>
      <c r="W19" s="15" t="s">
        <v>4</v>
      </c>
      <c r="X19" s="15" t="s">
        <v>4</v>
      </c>
      <c r="Y19" s="15">
        <v>73600</v>
      </c>
      <c r="Z19" s="15">
        <v>100</v>
      </c>
      <c r="AA19" s="15" t="s">
        <v>4</v>
      </c>
      <c r="AB19" s="15" t="s">
        <v>4</v>
      </c>
      <c r="AC19" s="15">
        <v>73600</v>
      </c>
      <c r="AD19" s="15">
        <v>100</v>
      </c>
      <c r="AE19" s="15" t="s">
        <v>4</v>
      </c>
      <c r="AF19" s="15" t="s">
        <v>4</v>
      </c>
      <c r="AG19" s="15">
        <v>73600</v>
      </c>
      <c r="AH19" s="15">
        <v>100</v>
      </c>
      <c r="AI19" s="15" t="s">
        <v>4</v>
      </c>
      <c r="AJ19" s="15" t="s">
        <v>4</v>
      </c>
      <c r="AK19" s="15">
        <v>73600</v>
      </c>
      <c r="AL19" s="15">
        <v>100</v>
      </c>
      <c r="AM19" s="15" t="s">
        <v>4</v>
      </c>
      <c r="AN19" s="15" t="s">
        <v>4</v>
      </c>
      <c r="AO19" s="16"/>
    </row>
    <row r="20" spans="1:41" ht="18.75" x14ac:dyDescent="0.2">
      <c r="A20" s="6" t="s">
        <v>17</v>
      </c>
      <c r="B20" s="7">
        <v>73600</v>
      </c>
      <c r="C20" s="7" t="s">
        <v>4</v>
      </c>
      <c r="D20" s="7" t="s">
        <v>4</v>
      </c>
      <c r="E20" s="17">
        <v>73600</v>
      </c>
      <c r="F20" s="17">
        <v>100</v>
      </c>
      <c r="G20" s="17" t="s">
        <v>4</v>
      </c>
      <c r="H20" s="17" t="s">
        <v>4</v>
      </c>
      <c r="I20" s="17">
        <v>73600</v>
      </c>
      <c r="J20" s="17">
        <v>100</v>
      </c>
      <c r="K20" s="17" t="s">
        <v>4</v>
      </c>
      <c r="L20" s="17" t="s">
        <v>4</v>
      </c>
      <c r="M20" s="17">
        <v>73600</v>
      </c>
      <c r="N20" s="17">
        <v>100</v>
      </c>
      <c r="O20" s="17" t="s">
        <v>4</v>
      </c>
      <c r="P20" s="17" t="s">
        <v>4</v>
      </c>
      <c r="Q20" s="17">
        <v>73600</v>
      </c>
      <c r="R20" s="17">
        <v>100</v>
      </c>
      <c r="S20" s="17" t="s">
        <v>4</v>
      </c>
      <c r="T20" s="17" t="s">
        <v>4</v>
      </c>
      <c r="U20" s="17">
        <v>73600</v>
      </c>
      <c r="V20" s="17">
        <v>100</v>
      </c>
      <c r="W20" s="17" t="s">
        <v>4</v>
      </c>
      <c r="X20" s="17" t="s">
        <v>4</v>
      </c>
      <c r="Y20" s="17">
        <v>73600</v>
      </c>
      <c r="Z20" s="17">
        <v>100</v>
      </c>
      <c r="AA20" s="17" t="s">
        <v>4</v>
      </c>
      <c r="AB20" s="17" t="s">
        <v>4</v>
      </c>
      <c r="AC20" s="17">
        <v>73600</v>
      </c>
      <c r="AD20" s="17">
        <v>100</v>
      </c>
      <c r="AE20" s="17" t="s">
        <v>4</v>
      </c>
      <c r="AF20" s="17" t="s">
        <v>4</v>
      </c>
      <c r="AG20" s="17">
        <v>73600</v>
      </c>
      <c r="AH20" s="17">
        <v>100</v>
      </c>
      <c r="AI20" s="17" t="s">
        <v>4</v>
      </c>
      <c r="AJ20" s="17" t="s">
        <v>4</v>
      </c>
      <c r="AK20" s="17">
        <v>73600</v>
      </c>
      <c r="AL20" s="17">
        <v>100</v>
      </c>
      <c r="AM20" s="17" t="s">
        <v>4</v>
      </c>
      <c r="AN20" s="17" t="s">
        <v>4</v>
      </c>
      <c r="AO20" s="18"/>
    </row>
    <row r="21" spans="1:41" ht="18.75" x14ac:dyDescent="0.2">
      <c r="A21" s="8" t="s">
        <v>18</v>
      </c>
      <c r="B21" s="9">
        <v>73600</v>
      </c>
      <c r="C21" s="9" t="s">
        <v>4</v>
      </c>
      <c r="D21" s="9" t="s">
        <v>4</v>
      </c>
      <c r="E21" s="19">
        <v>73600</v>
      </c>
      <c r="F21" s="19">
        <v>100</v>
      </c>
      <c r="G21" s="19" t="s">
        <v>4</v>
      </c>
      <c r="H21" s="19" t="s">
        <v>4</v>
      </c>
      <c r="I21" s="19">
        <v>73600</v>
      </c>
      <c r="J21" s="19">
        <v>100</v>
      </c>
      <c r="K21" s="19" t="s">
        <v>4</v>
      </c>
      <c r="L21" s="19" t="s">
        <v>4</v>
      </c>
      <c r="M21" s="19">
        <v>73600</v>
      </c>
      <c r="N21" s="19">
        <v>100</v>
      </c>
      <c r="O21" s="19" t="s">
        <v>4</v>
      </c>
      <c r="P21" s="19" t="s">
        <v>4</v>
      </c>
      <c r="Q21" s="19">
        <v>73600</v>
      </c>
      <c r="R21" s="19">
        <v>100</v>
      </c>
      <c r="S21" s="19" t="s">
        <v>4</v>
      </c>
      <c r="T21" s="19" t="s">
        <v>4</v>
      </c>
      <c r="U21" s="19">
        <v>73600</v>
      </c>
      <c r="V21" s="19">
        <v>100</v>
      </c>
      <c r="W21" s="19" t="s">
        <v>4</v>
      </c>
      <c r="X21" s="19" t="s">
        <v>4</v>
      </c>
      <c r="Y21" s="19">
        <v>73600</v>
      </c>
      <c r="Z21" s="19">
        <v>100</v>
      </c>
      <c r="AA21" s="19" t="s">
        <v>4</v>
      </c>
      <c r="AB21" s="19" t="s">
        <v>4</v>
      </c>
      <c r="AC21" s="19">
        <v>73600</v>
      </c>
      <c r="AD21" s="19">
        <v>100</v>
      </c>
      <c r="AE21" s="19" t="s">
        <v>4</v>
      </c>
      <c r="AF21" s="19" t="s">
        <v>4</v>
      </c>
      <c r="AG21" s="19">
        <v>73600</v>
      </c>
      <c r="AH21" s="19">
        <v>100</v>
      </c>
      <c r="AI21" s="19" t="s">
        <v>4</v>
      </c>
      <c r="AJ21" s="19" t="s">
        <v>4</v>
      </c>
      <c r="AK21" s="19">
        <v>73600</v>
      </c>
      <c r="AL21" s="19">
        <v>100</v>
      </c>
      <c r="AM21" s="19" t="s">
        <v>4</v>
      </c>
      <c r="AN21" s="19" t="s">
        <v>4</v>
      </c>
      <c r="AO21" s="20"/>
    </row>
    <row r="22" spans="1:41" ht="18.75" x14ac:dyDescent="0.2">
      <c r="A22" s="8" t="s">
        <v>19</v>
      </c>
      <c r="B22" s="9" t="s">
        <v>4</v>
      </c>
      <c r="C22" s="9" t="s">
        <v>4</v>
      </c>
      <c r="D22" s="9" t="s">
        <v>4</v>
      </c>
      <c r="E22" s="19" t="s">
        <v>4</v>
      </c>
      <c r="F22" s="19" t="s">
        <v>4</v>
      </c>
      <c r="G22" s="19" t="s">
        <v>4</v>
      </c>
      <c r="H22" s="19" t="s">
        <v>4</v>
      </c>
      <c r="I22" s="19" t="s">
        <v>4</v>
      </c>
      <c r="J22" s="19" t="s">
        <v>4</v>
      </c>
      <c r="K22" s="19" t="s">
        <v>4</v>
      </c>
      <c r="L22" s="19" t="s">
        <v>4</v>
      </c>
      <c r="M22" s="19" t="s">
        <v>4</v>
      </c>
      <c r="N22" s="19" t="s">
        <v>4</v>
      </c>
      <c r="O22" s="19" t="s">
        <v>4</v>
      </c>
      <c r="P22" s="19" t="s">
        <v>4</v>
      </c>
      <c r="Q22" s="19" t="s">
        <v>4</v>
      </c>
      <c r="R22" s="19" t="s">
        <v>4</v>
      </c>
      <c r="S22" s="19" t="s">
        <v>4</v>
      </c>
      <c r="T22" s="19" t="s">
        <v>4</v>
      </c>
      <c r="U22" s="19" t="s">
        <v>4</v>
      </c>
      <c r="V22" s="19" t="s">
        <v>4</v>
      </c>
      <c r="W22" s="19" t="s">
        <v>4</v>
      </c>
      <c r="X22" s="19" t="s">
        <v>4</v>
      </c>
      <c r="Y22" s="19" t="s">
        <v>4</v>
      </c>
      <c r="Z22" s="19" t="s">
        <v>4</v>
      </c>
      <c r="AA22" s="19" t="s">
        <v>4</v>
      </c>
      <c r="AB22" s="19" t="s">
        <v>4</v>
      </c>
      <c r="AC22" s="19" t="s">
        <v>4</v>
      </c>
      <c r="AD22" s="19" t="s">
        <v>4</v>
      </c>
      <c r="AE22" s="19" t="s">
        <v>4</v>
      </c>
      <c r="AF22" s="19" t="s">
        <v>4</v>
      </c>
      <c r="AG22" s="19" t="s">
        <v>4</v>
      </c>
      <c r="AH22" s="19" t="s">
        <v>4</v>
      </c>
      <c r="AI22" s="19" t="s">
        <v>4</v>
      </c>
      <c r="AJ22" s="19" t="s">
        <v>4</v>
      </c>
      <c r="AK22" s="19" t="s">
        <v>4</v>
      </c>
      <c r="AL22" s="19" t="s">
        <v>4</v>
      </c>
      <c r="AM22" s="19" t="s">
        <v>4</v>
      </c>
      <c r="AN22" s="19" t="s">
        <v>4</v>
      </c>
      <c r="AO22" s="20"/>
    </row>
    <row r="23" spans="1:41" ht="18.75" x14ac:dyDescent="0.2">
      <c r="A23" s="8" t="s">
        <v>20</v>
      </c>
      <c r="B23" s="9">
        <v>73600</v>
      </c>
      <c r="C23" s="9" t="s">
        <v>4</v>
      </c>
      <c r="D23" s="9" t="s">
        <v>4</v>
      </c>
      <c r="E23" s="19">
        <v>73600</v>
      </c>
      <c r="F23" s="19">
        <v>100</v>
      </c>
      <c r="G23" s="19" t="s">
        <v>4</v>
      </c>
      <c r="H23" s="19" t="s">
        <v>4</v>
      </c>
      <c r="I23" s="19">
        <v>73600</v>
      </c>
      <c r="J23" s="19">
        <v>100</v>
      </c>
      <c r="K23" s="19" t="s">
        <v>4</v>
      </c>
      <c r="L23" s="19" t="s">
        <v>4</v>
      </c>
      <c r="M23" s="19">
        <v>73600</v>
      </c>
      <c r="N23" s="19">
        <v>100</v>
      </c>
      <c r="O23" s="19" t="s">
        <v>4</v>
      </c>
      <c r="P23" s="19" t="s">
        <v>4</v>
      </c>
      <c r="Q23" s="19">
        <v>73600</v>
      </c>
      <c r="R23" s="19">
        <v>100</v>
      </c>
      <c r="S23" s="19" t="s">
        <v>4</v>
      </c>
      <c r="T23" s="19" t="s">
        <v>4</v>
      </c>
      <c r="U23" s="19">
        <v>73600</v>
      </c>
      <c r="V23" s="19">
        <v>100</v>
      </c>
      <c r="W23" s="19" t="s">
        <v>4</v>
      </c>
      <c r="X23" s="19" t="s">
        <v>4</v>
      </c>
      <c r="Y23" s="19">
        <v>73600</v>
      </c>
      <c r="Z23" s="19">
        <v>100</v>
      </c>
      <c r="AA23" s="19" t="s">
        <v>4</v>
      </c>
      <c r="AB23" s="19" t="s">
        <v>4</v>
      </c>
      <c r="AC23" s="19">
        <v>73600</v>
      </c>
      <c r="AD23" s="19">
        <v>100</v>
      </c>
      <c r="AE23" s="19" t="s">
        <v>4</v>
      </c>
      <c r="AF23" s="19" t="s">
        <v>4</v>
      </c>
      <c r="AG23" s="19">
        <v>73600</v>
      </c>
      <c r="AH23" s="19">
        <v>100</v>
      </c>
      <c r="AI23" s="19" t="s">
        <v>4</v>
      </c>
      <c r="AJ23" s="19" t="s">
        <v>4</v>
      </c>
      <c r="AK23" s="19">
        <v>73600</v>
      </c>
      <c r="AL23" s="19">
        <v>100</v>
      </c>
      <c r="AM23" s="19" t="s">
        <v>4</v>
      </c>
      <c r="AN23" s="19" t="s">
        <v>4</v>
      </c>
      <c r="AO23" s="20"/>
    </row>
    <row r="24" spans="1:41" ht="18.75" x14ac:dyDescent="0.2">
      <c r="A24" s="6" t="s">
        <v>22</v>
      </c>
      <c r="B24" s="7" t="s">
        <v>4</v>
      </c>
      <c r="C24" s="7" t="s">
        <v>4</v>
      </c>
      <c r="D24" s="7" t="s">
        <v>4</v>
      </c>
      <c r="E24" s="17" t="s">
        <v>4</v>
      </c>
      <c r="F24" s="17" t="s">
        <v>4</v>
      </c>
      <c r="G24" s="17" t="s">
        <v>4</v>
      </c>
      <c r="H24" s="17" t="s">
        <v>4</v>
      </c>
      <c r="I24" s="17" t="s">
        <v>4</v>
      </c>
      <c r="J24" s="17" t="s">
        <v>4</v>
      </c>
      <c r="K24" s="17" t="s">
        <v>4</v>
      </c>
      <c r="L24" s="17" t="s">
        <v>4</v>
      </c>
      <c r="M24" s="17" t="s">
        <v>4</v>
      </c>
      <c r="N24" s="17" t="s">
        <v>4</v>
      </c>
      <c r="O24" s="17" t="s">
        <v>4</v>
      </c>
      <c r="P24" s="17" t="s">
        <v>4</v>
      </c>
      <c r="Q24" s="17" t="s">
        <v>4</v>
      </c>
      <c r="R24" s="17" t="s">
        <v>4</v>
      </c>
      <c r="S24" s="17" t="s">
        <v>4</v>
      </c>
      <c r="T24" s="17" t="s">
        <v>4</v>
      </c>
      <c r="U24" s="17" t="s">
        <v>4</v>
      </c>
      <c r="V24" s="17" t="s">
        <v>4</v>
      </c>
      <c r="W24" s="17" t="s">
        <v>4</v>
      </c>
      <c r="X24" s="17" t="s">
        <v>4</v>
      </c>
      <c r="Y24" s="17" t="s">
        <v>4</v>
      </c>
      <c r="Z24" s="17" t="s">
        <v>4</v>
      </c>
      <c r="AA24" s="17" t="s">
        <v>4</v>
      </c>
      <c r="AB24" s="17" t="s">
        <v>4</v>
      </c>
      <c r="AC24" s="17" t="s">
        <v>4</v>
      </c>
      <c r="AD24" s="17" t="s">
        <v>4</v>
      </c>
      <c r="AE24" s="17" t="s">
        <v>4</v>
      </c>
      <c r="AF24" s="17" t="s">
        <v>4</v>
      </c>
      <c r="AG24" s="17" t="s">
        <v>4</v>
      </c>
      <c r="AH24" s="17" t="s">
        <v>4</v>
      </c>
      <c r="AI24" s="17" t="s">
        <v>4</v>
      </c>
      <c r="AJ24" s="17" t="s">
        <v>4</v>
      </c>
      <c r="AK24" s="17" t="s">
        <v>4</v>
      </c>
      <c r="AL24" s="17" t="s">
        <v>4</v>
      </c>
      <c r="AM24" s="17" t="s">
        <v>4</v>
      </c>
      <c r="AN24" s="17" t="s">
        <v>4</v>
      </c>
      <c r="AO24" s="18"/>
    </row>
    <row r="25" spans="1:41" ht="18.75" x14ac:dyDescent="0.2">
      <c r="A25" s="8" t="s">
        <v>23</v>
      </c>
      <c r="B25" s="9" t="s">
        <v>4</v>
      </c>
      <c r="C25" s="9" t="s">
        <v>4</v>
      </c>
      <c r="D25" s="9" t="s">
        <v>4</v>
      </c>
      <c r="E25" s="19" t="s">
        <v>4</v>
      </c>
      <c r="F25" s="19" t="s">
        <v>4</v>
      </c>
      <c r="G25" s="19" t="s">
        <v>4</v>
      </c>
      <c r="H25" s="19" t="s">
        <v>4</v>
      </c>
      <c r="I25" s="19" t="s">
        <v>4</v>
      </c>
      <c r="J25" s="19" t="s">
        <v>4</v>
      </c>
      <c r="K25" s="19" t="s">
        <v>4</v>
      </c>
      <c r="L25" s="19" t="s">
        <v>4</v>
      </c>
      <c r="M25" s="19" t="s">
        <v>4</v>
      </c>
      <c r="N25" s="19" t="s">
        <v>4</v>
      </c>
      <c r="O25" s="19" t="s">
        <v>4</v>
      </c>
      <c r="P25" s="19" t="s">
        <v>4</v>
      </c>
      <c r="Q25" s="19" t="s">
        <v>4</v>
      </c>
      <c r="R25" s="19" t="s">
        <v>4</v>
      </c>
      <c r="S25" s="19" t="s">
        <v>4</v>
      </c>
      <c r="T25" s="19" t="s">
        <v>4</v>
      </c>
      <c r="U25" s="19" t="s">
        <v>4</v>
      </c>
      <c r="V25" s="19" t="s">
        <v>4</v>
      </c>
      <c r="W25" s="19" t="s">
        <v>4</v>
      </c>
      <c r="X25" s="19" t="s">
        <v>4</v>
      </c>
      <c r="Y25" s="19" t="s">
        <v>4</v>
      </c>
      <c r="Z25" s="19" t="s">
        <v>4</v>
      </c>
      <c r="AA25" s="19" t="s">
        <v>4</v>
      </c>
      <c r="AB25" s="19" t="s">
        <v>4</v>
      </c>
      <c r="AC25" s="19" t="s">
        <v>4</v>
      </c>
      <c r="AD25" s="19" t="s">
        <v>4</v>
      </c>
      <c r="AE25" s="19" t="s">
        <v>4</v>
      </c>
      <c r="AF25" s="19" t="s">
        <v>4</v>
      </c>
      <c r="AG25" s="19" t="s">
        <v>4</v>
      </c>
      <c r="AH25" s="19" t="s">
        <v>4</v>
      </c>
      <c r="AI25" s="19" t="s">
        <v>4</v>
      </c>
      <c r="AJ25" s="19" t="s">
        <v>4</v>
      </c>
      <c r="AK25" s="19" t="s">
        <v>4</v>
      </c>
      <c r="AL25" s="19" t="s">
        <v>4</v>
      </c>
      <c r="AM25" s="19" t="s">
        <v>4</v>
      </c>
      <c r="AN25" s="19" t="s">
        <v>4</v>
      </c>
      <c r="AO25" s="20"/>
    </row>
  </sheetData>
  <mergeCells count="13">
    <mergeCell ref="A5:A6"/>
    <mergeCell ref="B5:B6"/>
    <mergeCell ref="C5:D5"/>
    <mergeCell ref="AC5:AF5"/>
    <mergeCell ref="AG5:AJ5"/>
    <mergeCell ref="E5:H5"/>
    <mergeCell ref="AK5:AN5"/>
    <mergeCell ref="AO5:AO6"/>
    <mergeCell ref="I5:L5"/>
    <mergeCell ref="M5:P5"/>
    <mergeCell ref="Q5:T5"/>
    <mergeCell ref="U5:X5"/>
    <mergeCell ref="Y5:A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65"/>
  <sheetViews>
    <sheetView workbookViewId="0">
      <selection activeCell="E24" sqref="E24"/>
    </sheetView>
  </sheetViews>
  <sheetFormatPr defaultRowHeight="14.25" x14ac:dyDescent="0.2"/>
  <cols>
    <col min="1" max="1" width="23.25" customWidth="1"/>
    <col min="2" max="2" width="11.625" customWidth="1"/>
    <col min="11" max="11" width="9.25" customWidth="1"/>
    <col min="13" max="13" width="9.125" style="30"/>
    <col min="14" max="14" width="9.125" style="27"/>
    <col min="17" max="17" width="10.875" customWidth="1"/>
  </cols>
  <sheetData>
    <row r="1" spans="1:63" ht="20.100000000000001" customHeight="1" x14ac:dyDescent="0.2">
      <c r="A1" s="337" t="s">
        <v>24</v>
      </c>
      <c r="B1" s="339" t="s">
        <v>25</v>
      </c>
      <c r="C1" s="338" t="s">
        <v>26</v>
      </c>
      <c r="D1" s="338"/>
      <c r="E1" s="338"/>
      <c r="F1" s="338" t="s">
        <v>41</v>
      </c>
      <c r="G1" s="338"/>
      <c r="H1" s="338"/>
      <c r="I1" s="338" t="s">
        <v>42</v>
      </c>
      <c r="J1" s="338"/>
      <c r="K1" s="338"/>
      <c r="L1" s="338" t="s">
        <v>43</v>
      </c>
      <c r="M1" s="338"/>
      <c r="N1" s="338"/>
      <c r="O1" s="338" t="s">
        <v>44</v>
      </c>
      <c r="P1" s="338"/>
      <c r="Q1" s="338"/>
      <c r="R1" s="338"/>
      <c r="S1" s="338" t="s">
        <v>45</v>
      </c>
      <c r="T1" s="338"/>
      <c r="U1" s="338"/>
      <c r="V1" s="338"/>
      <c r="W1" s="338" t="s">
        <v>46</v>
      </c>
      <c r="X1" s="338"/>
      <c r="Y1" s="338"/>
      <c r="Z1" s="338"/>
      <c r="AA1" s="338" t="s">
        <v>27</v>
      </c>
      <c r="AB1" s="338"/>
      <c r="AC1" s="338"/>
      <c r="AD1" s="338"/>
      <c r="AE1" s="338" t="s">
        <v>28</v>
      </c>
      <c r="AF1" s="338"/>
      <c r="AG1" s="338"/>
      <c r="AH1" s="338"/>
      <c r="AI1" s="338" t="s">
        <v>29</v>
      </c>
      <c r="AJ1" s="338"/>
      <c r="AK1" s="338"/>
      <c r="AL1" s="338"/>
      <c r="AM1" s="338" t="s">
        <v>30</v>
      </c>
      <c r="AN1" s="338"/>
      <c r="AO1" s="338"/>
      <c r="AP1" s="338"/>
      <c r="AQ1" s="338" t="s">
        <v>31</v>
      </c>
      <c r="AR1" s="338"/>
      <c r="AS1" s="338"/>
      <c r="AT1" s="338"/>
      <c r="AU1" s="338" t="s">
        <v>32</v>
      </c>
      <c r="AV1" s="338"/>
      <c r="AW1" s="338"/>
      <c r="AX1" s="338"/>
      <c r="AY1" s="338" t="s">
        <v>33</v>
      </c>
      <c r="AZ1" s="338"/>
      <c r="BA1" s="338"/>
      <c r="BB1" s="338"/>
      <c r="BC1" s="338" t="s">
        <v>34</v>
      </c>
      <c r="BD1" s="338"/>
      <c r="BE1" s="338"/>
      <c r="BF1" s="338"/>
      <c r="BG1" s="338" t="s">
        <v>35</v>
      </c>
      <c r="BH1" s="338"/>
      <c r="BI1" s="338"/>
      <c r="BJ1" s="338"/>
      <c r="BK1" s="338" t="s">
        <v>36</v>
      </c>
    </row>
    <row r="2" spans="1:63" ht="33" customHeight="1" x14ac:dyDescent="0.2">
      <c r="A2" s="337"/>
      <c r="B2" s="339"/>
      <c r="C2" s="1" t="s">
        <v>0</v>
      </c>
      <c r="D2" s="1" t="s">
        <v>1</v>
      </c>
      <c r="E2" s="1" t="s">
        <v>2</v>
      </c>
      <c r="F2" s="1" t="s">
        <v>47</v>
      </c>
      <c r="G2" s="1" t="s">
        <v>48</v>
      </c>
      <c r="H2" s="1" t="s">
        <v>49</v>
      </c>
      <c r="I2" s="1" t="s">
        <v>50</v>
      </c>
      <c r="J2" s="1" t="s">
        <v>51</v>
      </c>
      <c r="K2" s="1" t="s">
        <v>52</v>
      </c>
      <c r="L2" s="1" t="s">
        <v>53</v>
      </c>
      <c r="M2" s="28" t="s">
        <v>54</v>
      </c>
      <c r="N2" s="25" t="s">
        <v>55</v>
      </c>
      <c r="O2" s="1" t="s">
        <v>37</v>
      </c>
      <c r="P2" s="1" t="s">
        <v>38</v>
      </c>
      <c r="Q2" s="1" t="s">
        <v>39</v>
      </c>
      <c r="R2" s="1" t="s">
        <v>40</v>
      </c>
      <c r="S2" s="1" t="s">
        <v>37</v>
      </c>
      <c r="T2" s="1" t="s">
        <v>38</v>
      </c>
      <c r="U2" s="1" t="s">
        <v>39</v>
      </c>
      <c r="V2" s="1" t="s">
        <v>40</v>
      </c>
      <c r="W2" s="1" t="s">
        <v>37</v>
      </c>
      <c r="X2" s="1" t="s">
        <v>38</v>
      </c>
      <c r="Y2" s="1" t="s">
        <v>39</v>
      </c>
      <c r="Z2" s="1" t="s">
        <v>40</v>
      </c>
      <c r="AA2" s="1" t="s">
        <v>37</v>
      </c>
      <c r="AB2" s="1" t="s">
        <v>38</v>
      </c>
      <c r="AC2" s="1" t="s">
        <v>39</v>
      </c>
      <c r="AD2" s="1" t="s">
        <v>40</v>
      </c>
      <c r="AE2" s="1" t="s">
        <v>37</v>
      </c>
      <c r="AF2" s="1" t="s">
        <v>38</v>
      </c>
      <c r="AG2" s="1" t="s">
        <v>39</v>
      </c>
      <c r="AH2" s="1" t="s">
        <v>40</v>
      </c>
      <c r="AI2" s="1" t="s">
        <v>37</v>
      </c>
      <c r="AJ2" s="1" t="s">
        <v>38</v>
      </c>
      <c r="AK2" s="1" t="s">
        <v>39</v>
      </c>
      <c r="AL2" s="1" t="s">
        <v>40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37</v>
      </c>
      <c r="AR2" s="1" t="s">
        <v>38</v>
      </c>
      <c r="AS2" s="1" t="s">
        <v>39</v>
      </c>
      <c r="AT2" s="1" t="s">
        <v>40</v>
      </c>
      <c r="AU2" s="1" t="s">
        <v>37</v>
      </c>
      <c r="AV2" s="1" t="s">
        <v>38</v>
      </c>
      <c r="AW2" s="1" t="s">
        <v>39</v>
      </c>
      <c r="AX2" s="1" t="s">
        <v>40</v>
      </c>
      <c r="AY2" s="1" t="s">
        <v>37</v>
      </c>
      <c r="AZ2" s="1" t="s">
        <v>38</v>
      </c>
      <c r="BA2" s="1" t="s">
        <v>39</v>
      </c>
      <c r="BB2" s="1" t="s">
        <v>40</v>
      </c>
      <c r="BC2" s="1" t="s">
        <v>37</v>
      </c>
      <c r="BD2" s="1" t="s">
        <v>38</v>
      </c>
      <c r="BE2" s="1" t="s">
        <v>39</v>
      </c>
      <c r="BF2" s="1" t="s">
        <v>40</v>
      </c>
      <c r="BG2" s="1" t="s">
        <v>37</v>
      </c>
      <c r="BH2" s="1" t="s">
        <v>38</v>
      </c>
      <c r="BI2" s="1" t="s">
        <v>39</v>
      </c>
      <c r="BJ2" s="1" t="s">
        <v>40</v>
      </c>
      <c r="BK2" s="338"/>
    </row>
    <row r="3" spans="1:63" ht="20.100000000000001" customHeight="1" x14ac:dyDescent="0.2">
      <c r="A3" s="2" t="s">
        <v>3</v>
      </c>
      <c r="B3" s="3">
        <v>1563000</v>
      </c>
      <c r="C3" s="3" t="s">
        <v>4</v>
      </c>
      <c r="D3" s="3">
        <v>109651.61</v>
      </c>
      <c r="E3" s="3">
        <v>92675.38</v>
      </c>
      <c r="F3" s="3">
        <v>145293.62</v>
      </c>
      <c r="G3" s="3">
        <v>124480.06</v>
      </c>
      <c r="H3" s="3">
        <v>122160.84</v>
      </c>
      <c r="I3" s="3">
        <v>106123.36</v>
      </c>
      <c r="J3" s="3">
        <v>101942.87</v>
      </c>
      <c r="K3" s="3">
        <v>78432.91</v>
      </c>
      <c r="L3" s="3">
        <v>72812.759999999995</v>
      </c>
      <c r="M3" s="29"/>
      <c r="N3" s="26"/>
      <c r="O3" s="3" t="s">
        <v>4</v>
      </c>
      <c r="P3" s="3" t="s">
        <v>4</v>
      </c>
      <c r="Q3" s="3">
        <v>1563000</v>
      </c>
      <c r="R3" s="3">
        <v>100</v>
      </c>
      <c r="S3" s="3">
        <v>109651.61</v>
      </c>
      <c r="T3" s="3">
        <v>7.02</v>
      </c>
      <c r="U3" s="3">
        <v>1453348.39</v>
      </c>
      <c r="V3" s="3">
        <v>92.98</v>
      </c>
      <c r="W3" s="3">
        <v>202326.99</v>
      </c>
      <c r="X3" s="3">
        <v>12.94</v>
      </c>
      <c r="Y3" s="3">
        <v>1360673.01</v>
      </c>
      <c r="Z3" s="3">
        <v>87.06</v>
      </c>
      <c r="AA3" s="3">
        <v>347620.61</v>
      </c>
      <c r="AB3" s="3">
        <v>22.24</v>
      </c>
      <c r="AC3" s="3">
        <v>1215379.3899999999</v>
      </c>
      <c r="AD3" s="3">
        <v>77.760000000000005</v>
      </c>
      <c r="AE3" s="3">
        <v>472100.67</v>
      </c>
      <c r="AF3" s="3">
        <v>30.2</v>
      </c>
      <c r="AG3" s="3">
        <v>1090899.33</v>
      </c>
      <c r="AH3" s="3">
        <v>69.8</v>
      </c>
      <c r="AI3" s="3">
        <v>594261.51</v>
      </c>
      <c r="AJ3" s="3">
        <v>38.020000000000003</v>
      </c>
      <c r="AK3" s="3">
        <v>968738.49</v>
      </c>
      <c r="AL3" s="3">
        <v>61.98</v>
      </c>
      <c r="AM3" s="3">
        <v>700384.87</v>
      </c>
      <c r="AN3" s="3">
        <v>44.81</v>
      </c>
      <c r="AO3" s="3">
        <v>862615.13</v>
      </c>
      <c r="AP3" s="3">
        <v>55.19</v>
      </c>
      <c r="AQ3" s="3">
        <v>802327.74</v>
      </c>
      <c r="AR3" s="3">
        <v>51.33</v>
      </c>
      <c r="AS3" s="3">
        <v>760672.26</v>
      </c>
      <c r="AT3" s="3">
        <v>48.67</v>
      </c>
      <c r="AU3" s="3">
        <v>880760.65</v>
      </c>
      <c r="AV3" s="3">
        <v>56.35</v>
      </c>
      <c r="AW3" s="3">
        <v>682239.35</v>
      </c>
      <c r="AX3" s="3">
        <v>43.65</v>
      </c>
      <c r="AY3" s="3">
        <v>953573.41</v>
      </c>
      <c r="AZ3" s="3">
        <v>61.01</v>
      </c>
      <c r="BA3" s="3">
        <v>609426.59</v>
      </c>
      <c r="BB3" s="3">
        <v>38.99</v>
      </c>
      <c r="BC3" s="3">
        <v>953573.41</v>
      </c>
      <c r="BD3" s="3">
        <v>61.01</v>
      </c>
      <c r="BE3" s="3">
        <v>609426.59</v>
      </c>
      <c r="BF3" s="3">
        <v>38.99</v>
      </c>
      <c r="BG3" s="3">
        <v>953573.41</v>
      </c>
      <c r="BH3" s="3">
        <v>61.01</v>
      </c>
      <c r="BI3" s="3">
        <v>609426.59</v>
      </c>
      <c r="BJ3" s="3">
        <v>38.99</v>
      </c>
      <c r="BK3" s="21"/>
    </row>
    <row r="4" spans="1:63" ht="20.100000000000001" customHeight="1" x14ac:dyDescent="0.2">
      <c r="A4" s="4" t="s">
        <v>5</v>
      </c>
      <c r="B4" s="5">
        <v>1369900</v>
      </c>
      <c r="C4" s="5" t="s">
        <v>4</v>
      </c>
      <c r="D4" s="5">
        <v>109651.61</v>
      </c>
      <c r="E4" s="5">
        <v>92675.38</v>
      </c>
      <c r="F4" s="5">
        <v>126617.32</v>
      </c>
      <c r="G4" s="5">
        <v>71538.06</v>
      </c>
      <c r="H4" s="5">
        <v>106673.84</v>
      </c>
      <c r="I4" s="5">
        <v>103293.75999999999</v>
      </c>
      <c r="J4" s="5">
        <v>91936.57</v>
      </c>
      <c r="K4" s="5">
        <v>75209.710000000006</v>
      </c>
      <c r="L4" s="5">
        <v>68922.759999999995</v>
      </c>
      <c r="M4" s="29"/>
      <c r="N4" s="26"/>
      <c r="O4" s="5" t="s">
        <v>4</v>
      </c>
      <c r="P4" s="5" t="s">
        <v>4</v>
      </c>
      <c r="Q4" s="5">
        <v>1369900</v>
      </c>
      <c r="R4" s="5">
        <v>100</v>
      </c>
      <c r="S4" s="5">
        <v>109651.61</v>
      </c>
      <c r="T4" s="5">
        <v>8</v>
      </c>
      <c r="U4" s="5">
        <v>1260248.3899999999</v>
      </c>
      <c r="V4" s="5">
        <v>92</v>
      </c>
      <c r="W4" s="5">
        <v>202326.99</v>
      </c>
      <c r="X4" s="5">
        <v>14.77</v>
      </c>
      <c r="Y4" s="5">
        <v>1167573.01</v>
      </c>
      <c r="Z4" s="5">
        <v>85.23</v>
      </c>
      <c r="AA4" s="5">
        <v>328944.31</v>
      </c>
      <c r="AB4" s="5">
        <v>24.01</v>
      </c>
      <c r="AC4" s="5">
        <v>1040955.69</v>
      </c>
      <c r="AD4" s="5">
        <v>75.989999999999995</v>
      </c>
      <c r="AE4" s="5">
        <v>400482.37</v>
      </c>
      <c r="AF4" s="5">
        <v>29.23</v>
      </c>
      <c r="AG4" s="5">
        <v>969417.63</v>
      </c>
      <c r="AH4" s="5">
        <v>70.77</v>
      </c>
      <c r="AI4" s="5">
        <v>507156.21</v>
      </c>
      <c r="AJ4" s="5">
        <v>37.020000000000003</v>
      </c>
      <c r="AK4" s="5">
        <v>862743.79</v>
      </c>
      <c r="AL4" s="5">
        <v>62.98</v>
      </c>
      <c r="AM4" s="5">
        <v>610449.97</v>
      </c>
      <c r="AN4" s="5">
        <v>44.56</v>
      </c>
      <c r="AO4" s="5">
        <v>759450.03</v>
      </c>
      <c r="AP4" s="5">
        <v>55.44</v>
      </c>
      <c r="AQ4" s="5">
        <v>702386.54</v>
      </c>
      <c r="AR4" s="5">
        <v>51.27</v>
      </c>
      <c r="AS4" s="5">
        <v>667513.46</v>
      </c>
      <c r="AT4" s="5">
        <v>48.73</v>
      </c>
      <c r="AU4" s="5">
        <v>777596.25</v>
      </c>
      <c r="AV4" s="5">
        <v>56.76</v>
      </c>
      <c r="AW4" s="5">
        <v>592303.75</v>
      </c>
      <c r="AX4" s="5">
        <v>43.24</v>
      </c>
      <c r="AY4" s="5">
        <v>846519.01</v>
      </c>
      <c r="AZ4" s="5">
        <v>61.79</v>
      </c>
      <c r="BA4" s="5">
        <v>523380.99</v>
      </c>
      <c r="BB4" s="5">
        <v>38.21</v>
      </c>
      <c r="BC4" s="5">
        <v>846519.01</v>
      </c>
      <c r="BD4" s="5">
        <v>61.79</v>
      </c>
      <c r="BE4" s="5">
        <v>523380.99</v>
      </c>
      <c r="BF4" s="5">
        <v>38.21</v>
      </c>
      <c r="BG4" s="5">
        <v>846519.01</v>
      </c>
      <c r="BH4" s="5">
        <v>61.79</v>
      </c>
      <c r="BI4" s="5">
        <v>523380.99</v>
      </c>
      <c r="BJ4" s="5">
        <v>38.21</v>
      </c>
      <c r="BK4" s="22"/>
    </row>
    <row r="5" spans="1:63" ht="20.100000000000001" customHeight="1" x14ac:dyDescent="0.2">
      <c r="A5" s="6" t="s">
        <v>6</v>
      </c>
      <c r="B5" s="7">
        <v>1209900</v>
      </c>
      <c r="C5" s="7" t="s">
        <v>4</v>
      </c>
      <c r="D5" s="7">
        <v>93339.5</v>
      </c>
      <c r="E5" s="7">
        <v>88466</v>
      </c>
      <c r="F5" s="7">
        <v>113688</v>
      </c>
      <c r="G5" s="7">
        <v>66989.350000000006</v>
      </c>
      <c r="H5" s="7">
        <v>100000.2</v>
      </c>
      <c r="I5" s="7">
        <v>91702</v>
      </c>
      <c r="J5" s="7">
        <v>76864.36</v>
      </c>
      <c r="K5" s="7">
        <v>64870.44</v>
      </c>
      <c r="L5" s="7">
        <v>63328.9</v>
      </c>
      <c r="M5" s="29"/>
      <c r="N5" s="26"/>
      <c r="O5" s="7" t="s">
        <v>4</v>
      </c>
      <c r="P5" s="7" t="s">
        <v>4</v>
      </c>
      <c r="Q5" s="7">
        <v>1209900</v>
      </c>
      <c r="R5" s="7">
        <v>100</v>
      </c>
      <c r="S5" s="7">
        <v>93339.5</v>
      </c>
      <c r="T5" s="7">
        <v>7.71</v>
      </c>
      <c r="U5" s="7">
        <v>1116560.5</v>
      </c>
      <c r="V5" s="7">
        <v>92.29</v>
      </c>
      <c r="W5" s="7">
        <v>181805.5</v>
      </c>
      <c r="X5" s="7">
        <v>15.03</v>
      </c>
      <c r="Y5" s="7">
        <v>1028094.5</v>
      </c>
      <c r="Z5" s="7">
        <v>84.97</v>
      </c>
      <c r="AA5" s="7">
        <v>295493.5</v>
      </c>
      <c r="AB5" s="7">
        <v>24.42</v>
      </c>
      <c r="AC5" s="7">
        <v>914406.5</v>
      </c>
      <c r="AD5" s="7">
        <v>75.58</v>
      </c>
      <c r="AE5" s="7">
        <v>362482.85</v>
      </c>
      <c r="AF5" s="7">
        <v>29.96</v>
      </c>
      <c r="AG5" s="7">
        <v>847417.15</v>
      </c>
      <c r="AH5" s="7">
        <v>70.040000000000006</v>
      </c>
      <c r="AI5" s="7">
        <v>462483.05</v>
      </c>
      <c r="AJ5" s="7">
        <v>38.22</v>
      </c>
      <c r="AK5" s="7">
        <v>747416.95</v>
      </c>
      <c r="AL5" s="7">
        <v>61.78</v>
      </c>
      <c r="AM5" s="7">
        <v>554185.05000000005</v>
      </c>
      <c r="AN5" s="7">
        <v>45.8</v>
      </c>
      <c r="AO5" s="7">
        <v>655714.94999999995</v>
      </c>
      <c r="AP5" s="7">
        <v>54.2</v>
      </c>
      <c r="AQ5" s="7">
        <v>631049.41</v>
      </c>
      <c r="AR5" s="7">
        <v>52.16</v>
      </c>
      <c r="AS5" s="7">
        <v>578850.59</v>
      </c>
      <c r="AT5" s="7">
        <v>47.84</v>
      </c>
      <c r="AU5" s="7">
        <v>695919.85</v>
      </c>
      <c r="AV5" s="7">
        <v>57.52</v>
      </c>
      <c r="AW5" s="7">
        <v>513980.15</v>
      </c>
      <c r="AX5" s="7">
        <v>42.48</v>
      </c>
      <c r="AY5" s="7">
        <v>759248.75</v>
      </c>
      <c r="AZ5" s="7">
        <v>62.75</v>
      </c>
      <c r="BA5" s="7">
        <v>450651.25</v>
      </c>
      <c r="BB5" s="7">
        <v>37.25</v>
      </c>
      <c r="BC5" s="7">
        <v>759248.75</v>
      </c>
      <c r="BD5" s="7">
        <v>62.75</v>
      </c>
      <c r="BE5" s="7">
        <v>450651.25</v>
      </c>
      <c r="BF5" s="7">
        <v>37.25</v>
      </c>
      <c r="BG5" s="7">
        <v>759248.75</v>
      </c>
      <c r="BH5" s="7">
        <v>62.75</v>
      </c>
      <c r="BI5" s="7">
        <v>450651.25</v>
      </c>
      <c r="BJ5" s="7">
        <v>37.25</v>
      </c>
      <c r="BK5" s="23"/>
    </row>
    <row r="6" spans="1:63" ht="20.100000000000001" customHeight="1" x14ac:dyDescent="0.2">
      <c r="A6" s="8" t="s">
        <v>56</v>
      </c>
      <c r="B6" s="9">
        <v>288000</v>
      </c>
      <c r="C6" s="9" t="s">
        <v>4</v>
      </c>
      <c r="D6" s="9" t="s">
        <v>4</v>
      </c>
      <c r="E6" s="9" t="s">
        <v>4</v>
      </c>
      <c r="F6" s="9">
        <v>32250</v>
      </c>
      <c r="G6" s="9" t="s">
        <v>4</v>
      </c>
      <c r="H6" s="9">
        <v>28250</v>
      </c>
      <c r="I6" s="9">
        <v>27250</v>
      </c>
      <c r="J6" s="9">
        <v>9760</v>
      </c>
      <c r="K6" s="9" t="s">
        <v>4</v>
      </c>
      <c r="L6" s="9">
        <v>19120</v>
      </c>
      <c r="M6" s="29"/>
      <c r="N6" s="26"/>
      <c r="O6" s="9" t="s">
        <v>4</v>
      </c>
      <c r="P6" s="9" t="s">
        <v>4</v>
      </c>
      <c r="Q6" s="9">
        <v>288000</v>
      </c>
      <c r="R6" s="9">
        <v>100</v>
      </c>
      <c r="S6" s="9" t="s">
        <v>4</v>
      </c>
      <c r="T6" s="9" t="s">
        <v>4</v>
      </c>
      <c r="U6" s="9">
        <v>288000</v>
      </c>
      <c r="V6" s="9">
        <v>100</v>
      </c>
      <c r="W6" s="9" t="s">
        <v>4</v>
      </c>
      <c r="X6" s="9" t="s">
        <v>4</v>
      </c>
      <c r="Y6" s="9">
        <v>288000</v>
      </c>
      <c r="Z6" s="9">
        <v>100</v>
      </c>
      <c r="AA6" s="9">
        <v>32250</v>
      </c>
      <c r="AB6" s="9">
        <v>11.2</v>
      </c>
      <c r="AC6" s="9">
        <v>255750</v>
      </c>
      <c r="AD6" s="9">
        <v>88.8</v>
      </c>
      <c r="AE6" s="9">
        <v>32250</v>
      </c>
      <c r="AF6" s="9">
        <v>11.2</v>
      </c>
      <c r="AG6" s="9">
        <v>255750</v>
      </c>
      <c r="AH6" s="9">
        <v>88.8</v>
      </c>
      <c r="AI6" s="9">
        <v>60500</v>
      </c>
      <c r="AJ6" s="9">
        <v>21.01</v>
      </c>
      <c r="AK6" s="9">
        <v>227500</v>
      </c>
      <c r="AL6" s="9">
        <v>78.989999999999995</v>
      </c>
      <c r="AM6" s="9">
        <v>87750</v>
      </c>
      <c r="AN6" s="9">
        <v>30.47</v>
      </c>
      <c r="AO6" s="9">
        <v>200250</v>
      </c>
      <c r="AP6" s="9">
        <v>69.53</v>
      </c>
      <c r="AQ6" s="9">
        <v>97510</v>
      </c>
      <c r="AR6" s="9">
        <v>33.86</v>
      </c>
      <c r="AS6" s="9">
        <v>190490</v>
      </c>
      <c r="AT6" s="9">
        <v>66.14</v>
      </c>
      <c r="AU6" s="9">
        <v>97510</v>
      </c>
      <c r="AV6" s="9">
        <v>33.86</v>
      </c>
      <c r="AW6" s="9">
        <v>190490</v>
      </c>
      <c r="AX6" s="9">
        <v>66.14</v>
      </c>
      <c r="AY6" s="9">
        <v>116630</v>
      </c>
      <c r="AZ6" s="9">
        <v>40.5</v>
      </c>
      <c r="BA6" s="9">
        <v>171370</v>
      </c>
      <c r="BB6" s="9">
        <v>59.5</v>
      </c>
      <c r="BC6" s="9">
        <v>116630</v>
      </c>
      <c r="BD6" s="9">
        <v>40.5</v>
      </c>
      <c r="BE6" s="9">
        <v>171370</v>
      </c>
      <c r="BF6" s="9">
        <v>59.5</v>
      </c>
      <c r="BG6" s="9">
        <v>116630</v>
      </c>
      <c r="BH6" s="9">
        <v>40.5</v>
      </c>
      <c r="BI6" s="9">
        <v>171370</v>
      </c>
      <c r="BJ6" s="9">
        <v>59.5</v>
      </c>
      <c r="BK6" s="24"/>
    </row>
    <row r="7" spans="1:63" ht="20.100000000000001" customHeight="1" x14ac:dyDescent="0.2">
      <c r="A7" s="8" t="s">
        <v>57</v>
      </c>
      <c r="B7" s="9">
        <v>30000</v>
      </c>
      <c r="C7" s="9" t="s">
        <v>4</v>
      </c>
      <c r="D7" s="9" t="s">
        <v>4</v>
      </c>
      <c r="E7" s="9" t="s">
        <v>4</v>
      </c>
      <c r="F7" s="9" t="s">
        <v>4</v>
      </c>
      <c r="G7" s="9" t="s">
        <v>4</v>
      </c>
      <c r="H7" s="9" t="s">
        <v>4</v>
      </c>
      <c r="I7" s="9" t="s">
        <v>4</v>
      </c>
      <c r="J7" s="9">
        <v>9760</v>
      </c>
      <c r="K7" s="9" t="s">
        <v>4</v>
      </c>
      <c r="L7" s="9">
        <v>19120</v>
      </c>
      <c r="M7" s="29"/>
      <c r="N7" s="26"/>
      <c r="O7" s="9" t="s">
        <v>4</v>
      </c>
      <c r="P7" s="9" t="s">
        <v>4</v>
      </c>
      <c r="Q7" s="9">
        <v>30000</v>
      </c>
      <c r="R7" s="9">
        <v>100</v>
      </c>
      <c r="S7" s="9" t="s">
        <v>4</v>
      </c>
      <c r="T7" s="9" t="s">
        <v>4</v>
      </c>
      <c r="U7" s="9">
        <v>30000</v>
      </c>
      <c r="V7" s="9">
        <v>100</v>
      </c>
      <c r="W7" s="9" t="s">
        <v>4</v>
      </c>
      <c r="X7" s="9" t="s">
        <v>4</v>
      </c>
      <c r="Y7" s="9">
        <v>30000</v>
      </c>
      <c r="Z7" s="9">
        <v>100</v>
      </c>
      <c r="AA7" s="9" t="s">
        <v>4</v>
      </c>
      <c r="AB7" s="9" t="s">
        <v>4</v>
      </c>
      <c r="AC7" s="9">
        <v>30000</v>
      </c>
      <c r="AD7" s="9">
        <v>100</v>
      </c>
      <c r="AE7" s="9" t="s">
        <v>4</v>
      </c>
      <c r="AF7" s="9" t="s">
        <v>4</v>
      </c>
      <c r="AG7" s="9">
        <v>30000</v>
      </c>
      <c r="AH7" s="9">
        <v>100</v>
      </c>
      <c r="AI7" s="9" t="s">
        <v>4</v>
      </c>
      <c r="AJ7" s="9" t="s">
        <v>4</v>
      </c>
      <c r="AK7" s="9">
        <v>30000</v>
      </c>
      <c r="AL7" s="9">
        <v>100</v>
      </c>
      <c r="AM7" s="9" t="s">
        <v>4</v>
      </c>
      <c r="AN7" s="9" t="s">
        <v>4</v>
      </c>
      <c r="AO7" s="9">
        <v>30000</v>
      </c>
      <c r="AP7" s="9">
        <v>100</v>
      </c>
      <c r="AQ7" s="9">
        <v>9760</v>
      </c>
      <c r="AR7" s="9">
        <v>32.53</v>
      </c>
      <c r="AS7" s="9">
        <v>20240</v>
      </c>
      <c r="AT7" s="9">
        <v>67.47</v>
      </c>
      <c r="AU7" s="9">
        <v>9760</v>
      </c>
      <c r="AV7" s="9">
        <v>32.53</v>
      </c>
      <c r="AW7" s="9">
        <v>20240</v>
      </c>
      <c r="AX7" s="9">
        <v>67.47</v>
      </c>
      <c r="AY7" s="9">
        <v>28880</v>
      </c>
      <c r="AZ7" s="9">
        <v>96.27</v>
      </c>
      <c r="BA7" s="9">
        <v>1120</v>
      </c>
      <c r="BB7" s="9">
        <v>3.73</v>
      </c>
      <c r="BC7" s="9">
        <v>28880</v>
      </c>
      <c r="BD7" s="9">
        <v>96.27</v>
      </c>
      <c r="BE7" s="9">
        <v>1120</v>
      </c>
      <c r="BF7" s="9">
        <v>3.73</v>
      </c>
      <c r="BG7" s="9">
        <v>28880</v>
      </c>
      <c r="BH7" s="9">
        <v>96.27</v>
      </c>
      <c r="BI7" s="9">
        <v>1120</v>
      </c>
      <c r="BJ7" s="9">
        <v>3.73</v>
      </c>
      <c r="BK7" s="24"/>
    </row>
    <row r="8" spans="1:63" ht="20.100000000000001" customHeight="1" x14ac:dyDescent="0.2">
      <c r="A8" s="8" t="s">
        <v>58</v>
      </c>
      <c r="B8" s="9">
        <v>258000</v>
      </c>
      <c r="C8" s="9" t="s">
        <v>4</v>
      </c>
      <c r="D8" s="9" t="s">
        <v>4</v>
      </c>
      <c r="E8" s="9" t="s">
        <v>4</v>
      </c>
      <c r="F8" s="9">
        <v>32250</v>
      </c>
      <c r="G8" s="9" t="s">
        <v>4</v>
      </c>
      <c r="H8" s="9">
        <v>28250</v>
      </c>
      <c r="I8" s="9">
        <v>27250</v>
      </c>
      <c r="J8" s="9" t="s">
        <v>4</v>
      </c>
      <c r="K8" s="9" t="s">
        <v>4</v>
      </c>
      <c r="L8" s="9" t="s">
        <v>4</v>
      </c>
      <c r="M8" s="31">
        <v>30250</v>
      </c>
      <c r="N8" s="26">
        <v>32250</v>
      </c>
      <c r="O8" s="9" t="s">
        <v>4</v>
      </c>
      <c r="P8" s="9" t="s">
        <v>4</v>
      </c>
      <c r="Q8" s="9">
        <v>258000</v>
      </c>
      <c r="R8" s="9">
        <v>100</v>
      </c>
      <c r="S8" s="9" t="s">
        <v>4</v>
      </c>
      <c r="T8" s="9" t="s">
        <v>4</v>
      </c>
      <c r="U8" s="9">
        <v>258000</v>
      </c>
      <c r="V8" s="9">
        <v>100</v>
      </c>
      <c r="W8" s="9" t="s">
        <v>4</v>
      </c>
      <c r="X8" s="9" t="s">
        <v>4</v>
      </c>
      <c r="Y8" s="9">
        <v>258000</v>
      </c>
      <c r="Z8" s="9">
        <v>100</v>
      </c>
      <c r="AA8" s="9">
        <v>32250</v>
      </c>
      <c r="AB8" s="9">
        <v>12.5</v>
      </c>
      <c r="AC8" s="9">
        <v>225750</v>
      </c>
      <c r="AD8" s="9">
        <v>87.5</v>
      </c>
      <c r="AE8" s="9">
        <v>32250</v>
      </c>
      <c r="AF8" s="9">
        <v>12.5</v>
      </c>
      <c r="AG8" s="9">
        <v>225750</v>
      </c>
      <c r="AH8" s="9">
        <v>87.5</v>
      </c>
      <c r="AI8" s="9">
        <v>60500</v>
      </c>
      <c r="AJ8" s="9">
        <v>23.45</v>
      </c>
      <c r="AK8" s="9">
        <v>197500</v>
      </c>
      <c r="AL8" s="9">
        <v>76.55</v>
      </c>
      <c r="AM8" s="9">
        <v>87750</v>
      </c>
      <c r="AN8" s="9">
        <v>34.01</v>
      </c>
      <c r="AO8" s="9">
        <v>170250</v>
      </c>
      <c r="AP8" s="9">
        <v>65.989999999999995</v>
      </c>
      <c r="AQ8" s="9">
        <v>87750</v>
      </c>
      <c r="AR8" s="9">
        <v>34.01</v>
      </c>
      <c r="AS8" s="9">
        <v>170250</v>
      </c>
      <c r="AT8" s="9">
        <v>65.989999999999995</v>
      </c>
      <c r="AU8" s="9">
        <v>87750</v>
      </c>
      <c r="AV8" s="9">
        <v>34.01</v>
      </c>
      <c r="AW8" s="9">
        <v>170250</v>
      </c>
      <c r="AX8" s="9">
        <v>65.989999999999995</v>
      </c>
      <c r="AY8" s="9">
        <v>87750</v>
      </c>
      <c r="AZ8" s="9">
        <v>34.01</v>
      </c>
      <c r="BA8" s="9">
        <v>170250</v>
      </c>
      <c r="BB8" s="9">
        <v>65.989999999999995</v>
      </c>
      <c r="BC8" s="9">
        <v>87750</v>
      </c>
      <c r="BD8" s="9">
        <v>34.01</v>
      </c>
      <c r="BE8" s="9">
        <v>170250</v>
      </c>
      <c r="BF8" s="9">
        <v>65.989999999999995</v>
      </c>
      <c r="BG8" s="9">
        <v>87750</v>
      </c>
      <c r="BH8" s="9">
        <v>34.01</v>
      </c>
      <c r="BI8" s="9">
        <v>170250</v>
      </c>
      <c r="BJ8" s="9">
        <v>65.989999999999995</v>
      </c>
      <c r="BK8" s="24"/>
    </row>
    <row r="9" spans="1:63" ht="20.100000000000001" customHeight="1" x14ac:dyDescent="0.2">
      <c r="A9" s="8" t="s">
        <v>59</v>
      </c>
      <c r="B9" s="9" t="s">
        <v>4</v>
      </c>
      <c r="C9" s="9" t="s">
        <v>4</v>
      </c>
      <c r="D9" s="9" t="s">
        <v>4</v>
      </c>
      <c r="E9" s="9" t="s">
        <v>4</v>
      </c>
      <c r="F9" s="9" t="s">
        <v>4</v>
      </c>
      <c r="G9" s="9" t="s">
        <v>4</v>
      </c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29"/>
      <c r="N9" s="26"/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 t="s">
        <v>4</v>
      </c>
      <c r="U9" s="9" t="s">
        <v>4</v>
      </c>
      <c r="V9" s="9" t="s">
        <v>4</v>
      </c>
      <c r="W9" s="9" t="s">
        <v>4</v>
      </c>
      <c r="X9" s="9" t="s">
        <v>4</v>
      </c>
      <c r="Y9" s="9" t="s">
        <v>4</v>
      </c>
      <c r="Z9" s="9" t="s">
        <v>4</v>
      </c>
      <c r="AA9" s="9" t="s">
        <v>4</v>
      </c>
      <c r="AB9" s="9" t="s">
        <v>4</v>
      </c>
      <c r="AC9" s="9" t="s">
        <v>4</v>
      </c>
      <c r="AD9" s="9" t="s">
        <v>4</v>
      </c>
      <c r="AE9" s="9" t="s">
        <v>4</v>
      </c>
      <c r="AF9" s="9" t="s">
        <v>4</v>
      </c>
      <c r="AG9" s="9" t="s">
        <v>4</v>
      </c>
      <c r="AH9" s="9" t="s">
        <v>4</v>
      </c>
      <c r="AI9" s="9" t="s">
        <v>4</v>
      </c>
      <c r="AJ9" s="9" t="s">
        <v>4</v>
      </c>
      <c r="AK9" s="9" t="s">
        <v>4</v>
      </c>
      <c r="AL9" s="9" t="s">
        <v>4</v>
      </c>
      <c r="AM9" s="9" t="s">
        <v>4</v>
      </c>
      <c r="AN9" s="9" t="s">
        <v>4</v>
      </c>
      <c r="AO9" s="9" t="s">
        <v>4</v>
      </c>
      <c r="AP9" s="9" t="s">
        <v>4</v>
      </c>
      <c r="AQ9" s="9" t="s">
        <v>4</v>
      </c>
      <c r="AR9" s="9" t="s">
        <v>4</v>
      </c>
      <c r="AS9" s="9" t="s">
        <v>4</v>
      </c>
      <c r="AT9" s="9" t="s">
        <v>4</v>
      </c>
      <c r="AU9" s="9" t="s">
        <v>4</v>
      </c>
      <c r="AV9" s="9" t="s">
        <v>4</v>
      </c>
      <c r="AW9" s="9" t="s">
        <v>4</v>
      </c>
      <c r="AX9" s="9" t="s">
        <v>4</v>
      </c>
      <c r="AY9" s="9" t="s">
        <v>4</v>
      </c>
      <c r="AZ9" s="9" t="s">
        <v>4</v>
      </c>
      <c r="BA9" s="9" t="s">
        <v>4</v>
      </c>
      <c r="BB9" s="9" t="s">
        <v>4</v>
      </c>
      <c r="BC9" s="9" t="s">
        <v>4</v>
      </c>
      <c r="BD9" s="9" t="s">
        <v>4</v>
      </c>
      <c r="BE9" s="9" t="s">
        <v>4</v>
      </c>
      <c r="BF9" s="9" t="s">
        <v>4</v>
      </c>
      <c r="BG9" s="9" t="s">
        <v>4</v>
      </c>
      <c r="BH9" s="9" t="s">
        <v>4</v>
      </c>
      <c r="BI9" s="9" t="s">
        <v>4</v>
      </c>
      <c r="BJ9" s="9" t="s">
        <v>4</v>
      </c>
      <c r="BK9" s="24"/>
    </row>
    <row r="10" spans="1:63" ht="20.100000000000001" customHeight="1" x14ac:dyDescent="0.2">
      <c r="A10" s="8" t="s">
        <v>60</v>
      </c>
      <c r="B10" s="9" t="s">
        <v>4</v>
      </c>
      <c r="C10" s="9" t="s">
        <v>4</v>
      </c>
      <c r="D10" s="9" t="s">
        <v>4</v>
      </c>
      <c r="E10" s="9" t="s">
        <v>4</v>
      </c>
      <c r="F10" s="9" t="s">
        <v>4</v>
      </c>
      <c r="G10" s="9" t="s">
        <v>4</v>
      </c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29"/>
      <c r="N10" s="26"/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 t="s">
        <v>4</v>
      </c>
      <c r="U10" s="9" t="s">
        <v>4</v>
      </c>
      <c r="V10" s="9" t="s">
        <v>4</v>
      </c>
      <c r="W10" s="9" t="s">
        <v>4</v>
      </c>
      <c r="X10" s="9" t="s">
        <v>4</v>
      </c>
      <c r="Y10" s="9" t="s">
        <v>4</v>
      </c>
      <c r="Z10" s="9" t="s">
        <v>4</v>
      </c>
      <c r="AA10" s="9" t="s">
        <v>4</v>
      </c>
      <c r="AB10" s="9" t="s">
        <v>4</v>
      </c>
      <c r="AC10" s="9" t="s">
        <v>4</v>
      </c>
      <c r="AD10" s="9" t="s">
        <v>4</v>
      </c>
      <c r="AE10" s="9" t="s">
        <v>4</v>
      </c>
      <c r="AF10" s="9" t="s">
        <v>4</v>
      </c>
      <c r="AG10" s="9" t="s">
        <v>4</v>
      </c>
      <c r="AH10" s="9" t="s">
        <v>4</v>
      </c>
      <c r="AI10" s="9" t="s">
        <v>4</v>
      </c>
      <c r="AJ10" s="9" t="s">
        <v>4</v>
      </c>
      <c r="AK10" s="9" t="s">
        <v>4</v>
      </c>
      <c r="AL10" s="9" t="s">
        <v>4</v>
      </c>
      <c r="AM10" s="9" t="s">
        <v>4</v>
      </c>
      <c r="AN10" s="9" t="s">
        <v>4</v>
      </c>
      <c r="AO10" s="9" t="s">
        <v>4</v>
      </c>
      <c r="AP10" s="9" t="s">
        <v>4</v>
      </c>
      <c r="AQ10" s="9" t="s">
        <v>4</v>
      </c>
      <c r="AR10" s="9" t="s">
        <v>4</v>
      </c>
      <c r="AS10" s="9" t="s">
        <v>4</v>
      </c>
      <c r="AT10" s="9" t="s">
        <v>4</v>
      </c>
      <c r="AU10" s="9" t="s">
        <v>4</v>
      </c>
      <c r="AV10" s="9" t="s">
        <v>4</v>
      </c>
      <c r="AW10" s="9" t="s">
        <v>4</v>
      </c>
      <c r="AX10" s="9" t="s">
        <v>4</v>
      </c>
      <c r="AY10" s="9" t="s">
        <v>4</v>
      </c>
      <c r="AZ10" s="9" t="s">
        <v>4</v>
      </c>
      <c r="BA10" s="9" t="s">
        <v>4</v>
      </c>
      <c r="BB10" s="9" t="s">
        <v>4</v>
      </c>
      <c r="BC10" s="9" t="s">
        <v>4</v>
      </c>
      <c r="BD10" s="9" t="s">
        <v>4</v>
      </c>
      <c r="BE10" s="9" t="s">
        <v>4</v>
      </c>
      <c r="BF10" s="9" t="s">
        <v>4</v>
      </c>
      <c r="BG10" s="9" t="s">
        <v>4</v>
      </c>
      <c r="BH10" s="9" t="s">
        <v>4</v>
      </c>
      <c r="BI10" s="9" t="s">
        <v>4</v>
      </c>
      <c r="BJ10" s="9" t="s">
        <v>4</v>
      </c>
      <c r="BK10" s="24"/>
    </row>
    <row r="11" spans="1:63" ht="20.100000000000001" customHeight="1" x14ac:dyDescent="0.2">
      <c r="A11" s="8" t="s">
        <v>7</v>
      </c>
      <c r="B11" s="9">
        <v>741400</v>
      </c>
      <c r="C11" s="9" t="s">
        <v>4</v>
      </c>
      <c r="D11" s="9">
        <v>77946</v>
      </c>
      <c r="E11" s="9">
        <v>57367</v>
      </c>
      <c r="F11" s="9">
        <v>78342</v>
      </c>
      <c r="G11" s="9">
        <v>56914.85</v>
      </c>
      <c r="H11" s="9">
        <v>64207</v>
      </c>
      <c r="I11" s="9">
        <v>63642</v>
      </c>
      <c r="J11" s="9">
        <v>62489</v>
      </c>
      <c r="K11" s="9">
        <v>55710</v>
      </c>
      <c r="L11" s="9">
        <v>41115</v>
      </c>
      <c r="M11" s="29"/>
      <c r="N11" s="26"/>
      <c r="O11" s="9" t="s">
        <v>4</v>
      </c>
      <c r="P11" s="9" t="s">
        <v>4</v>
      </c>
      <c r="Q11" s="9">
        <v>741400</v>
      </c>
      <c r="R11" s="9">
        <v>100</v>
      </c>
      <c r="S11" s="9">
        <v>77946</v>
      </c>
      <c r="T11" s="9">
        <v>10.51</v>
      </c>
      <c r="U11" s="9">
        <v>663454</v>
      </c>
      <c r="V11" s="9">
        <v>89.49</v>
      </c>
      <c r="W11" s="9">
        <v>135313</v>
      </c>
      <c r="X11" s="9">
        <v>18.25</v>
      </c>
      <c r="Y11" s="9">
        <v>606087</v>
      </c>
      <c r="Z11" s="9">
        <v>81.75</v>
      </c>
      <c r="AA11" s="9">
        <v>213655</v>
      </c>
      <c r="AB11" s="9">
        <v>28.82</v>
      </c>
      <c r="AC11" s="9">
        <v>527745</v>
      </c>
      <c r="AD11" s="9">
        <v>71.180000000000007</v>
      </c>
      <c r="AE11" s="9">
        <v>270569.84999999998</v>
      </c>
      <c r="AF11" s="9">
        <v>36.49</v>
      </c>
      <c r="AG11" s="9">
        <v>470830.15</v>
      </c>
      <c r="AH11" s="9">
        <v>63.51</v>
      </c>
      <c r="AI11" s="9">
        <v>334776.84999999998</v>
      </c>
      <c r="AJ11" s="9">
        <v>45.15</v>
      </c>
      <c r="AK11" s="9">
        <v>406623.15</v>
      </c>
      <c r="AL11" s="9">
        <v>54.85</v>
      </c>
      <c r="AM11" s="9">
        <v>398418.85</v>
      </c>
      <c r="AN11" s="9">
        <v>53.74</v>
      </c>
      <c r="AO11" s="9">
        <v>342981.15</v>
      </c>
      <c r="AP11" s="9">
        <v>46.26</v>
      </c>
      <c r="AQ11" s="9">
        <v>460907.85</v>
      </c>
      <c r="AR11" s="9">
        <v>62.17</v>
      </c>
      <c r="AS11" s="9">
        <v>280492.15000000002</v>
      </c>
      <c r="AT11" s="9">
        <v>37.83</v>
      </c>
      <c r="AU11" s="9">
        <v>516617.85</v>
      </c>
      <c r="AV11" s="9">
        <v>69.680000000000007</v>
      </c>
      <c r="AW11" s="9">
        <v>224782.15</v>
      </c>
      <c r="AX11" s="9">
        <v>30.32</v>
      </c>
      <c r="AY11" s="9">
        <v>557732.85</v>
      </c>
      <c r="AZ11" s="9">
        <v>75.23</v>
      </c>
      <c r="BA11" s="9">
        <v>183667.15</v>
      </c>
      <c r="BB11" s="9">
        <v>24.77</v>
      </c>
      <c r="BC11" s="9">
        <v>557732.85</v>
      </c>
      <c r="BD11" s="9">
        <v>75.23</v>
      </c>
      <c r="BE11" s="9">
        <v>183667.15</v>
      </c>
      <c r="BF11" s="9">
        <v>24.77</v>
      </c>
      <c r="BG11" s="9">
        <v>557732.85</v>
      </c>
      <c r="BH11" s="9">
        <v>75.23</v>
      </c>
      <c r="BI11" s="9">
        <v>183667.15</v>
      </c>
      <c r="BJ11" s="9">
        <v>24.77</v>
      </c>
      <c r="BK11" s="24"/>
    </row>
    <row r="12" spans="1:63" ht="20.100000000000001" customHeight="1" x14ac:dyDescent="0.2">
      <c r="A12" s="8" t="s">
        <v>61</v>
      </c>
      <c r="B12" s="9">
        <v>60000</v>
      </c>
      <c r="C12" s="9" t="s">
        <v>4</v>
      </c>
      <c r="D12" s="9">
        <v>5000</v>
      </c>
      <c r="E12" s="9">
        <v>5000</v>
      </c>
      <c r="F12" s="9">
        <v>5000</v>
      </c>
      <c r="G12" s="9">
        <v>5000</v>
      </c>
      <c r="H12" s="9">
        <v>5000</v>
      </c>
      <c r="I12" s="9">
        <v>5000</v>
      </c>
      <c r="J12" s="9">
        <v>5000</v>
      </c>
      <c r="K12" s="9">
        <v>5000</v>
      </c>
      <c r="L12" s="9">
        <v>5000</v>
      </c>
      <c r="M12" s="29"/>
      <c r="N12" s="26">
        <v>5000</v>
      </c>
      <c r="O12" s="9" t="s">
        <v>4</v>
      </c>
      <c r="P12" s="9" t="s">
        <v>4</v>
      </c>
      <c r="Q12" s="9">
        <v>60000</v>
      </c>
      <c r="R12" s="9">
        <v>100</v>
      </c>
      <c r="S12" s="9">
        <v>5000</v>
      </c>
      <c r="T12" s="9">
        <v>8.33</v>
      </c>
      <c r="U12" s="9">
        <v>55000</v>
      </c>
      <c r="V12" s="9">
        <v>91.67</v>
      </c>
      <c r="W12" s="9">
        <v>10000</v>
      </c>
      <c r="X12" s="9">
        <v>16.670000000000002</v>
      </c>
      <c r="Y12" s="9">
        <v>50000</v>
      </c>
      <c r="Z12" s="9">
        <v>83.33</v>
      </c>
      <c r="AA12" s="9">
        <v>15000</v>
      </c>
      <c r="AB12" s="9">
        <v>25</v>
      </c>
      <c r="AC12" s="9">
        <v>45000</v>
      </c>
      <c r="AD12" s="9">
        <v>75</v>
      </c>
      <c r="AE12" s="9">
        <v>20000</v>
      </c>
      <c r="AF12" s="9">
        <v>33.33</v>
      </c>
      <c r="AG12" s="9">
        <v>40000</v>
      </c>
      <c r="AH12" s="9">
        <v>66.67</v>
      </c>
      <c r="AI12" s="9">
        <v>25000</v>
      </c>
      <c r="AJ12" s="9">
        <v>41.67</v>
      </c>
      <c r="AK12" s="9">
        <v>35000</v>
      </c>
      <c r="AL12" s="9">
        <v>58.33</v>
      </c>
      <c r="AM12" s="9">
        <v>30000</v>
      </c>
      <c r="AN12" s="9">
        <v>50</v>
      </c>
      <c r="AO12" s="9">
        <v>30000</v>
      </c>
      <c r="AP12" s="9">
        <v>50</v>
      </c>
      <c r="AQ12" s="9">
        <v>35000</v>
      </c>
      <c r="AR12" s="9">
        <v>58.33</v>
      </c>
      <c r="AS12" s="9">
        <v>25000</v>
      </c>
      <c r="AT12" s="9">
        <v>41.67</v>
      </c>
      <c r="AU12" s="9">
        <v>40000</v>
      </c>
      <c r="AV12" s="9">
        <v>66.67</v>
      </c>
      <c r="AW12" s="9">
        <v>20000</v>
      </c>
      <c r="AX12" s="9">
        <v>33.33</v>
      </c>
      <c r="AY12" s="9">
        <v>45000</v>
      </c>
      <c r="AZ12" s="9">
        <v>75</v>
      </c>
      <c r="BA12" s="9">
        <v>15000</v>
      </c>
      <c r="BB12" s="9">
        <v>25</v>
      </c>
      <c r="BC12" s="9">
        <v>45000</v>
      </c>
      <c r="BD12" s="9">
        <v>75</v>
      </c>
      <c r="BE12" s="9">
        <v>15000</v>
      </c>
      <c r="BF12" s="9">
        <v>25</v>
      </c>
      <c r="BG12" s="9">
        <v>45000</v>
      </c>
      <c r="BH12" s="9">
        <v>75</v>
      </c>
      <c r="BI12" s="9">
        <v>15000</v>
      </c>
      <c r="BJ12" s="9">
        <v>25</v>
      </c>
      <c r="BK12" s="24"/>
    </row>
    <row r="13" spans="1:63" ht="20.100000000000001" customHeight="1" x14ac:dyDescent="0.2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29"/>
      <c r="N13" s="26">
        <v>5000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24"/>
    </row>
    <row r="14" spans="1:63" ht="20.100000000000001" customHeight="1" x14ac:dyDescent="0.2">
      <c r="A14" s="8" t="s">
        <v>62</v>
      </c>
      <c r="B14" s="9" t="s">
        <v>4</v>
      </c>
      <c r="C14" s="9" t="s">
        <v>4</v>
      </c>
      <c r="D14" s="9" t="s">
        <v>4</v>
      </c>
      <c r="E14" s="9" t="s">
        <v>4</v>
      </c>
      <c r="F14" s="9" t="s">
        <v>4</v>
      </c>
      <c r="G14" s="9" t="s">
        <v>4</v>
      </c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29"/>
      <c r="N14" s="26"/>
      <c r="O14" s="9" t="s">
        <v>4</v>
      </c>
      <c r="P14" s="9" t="s">
        <v>4</v>
      </c>
      <c r="Q14" s="9" t="s">
        <v>4</v>
      </c>
      <c r="R14" s="9" t="s">
        <v>4</v>
      </c>
      <c r="S14" s="9" t="s">
        <v>4</v>
      </c>
      <c r="T14" s="9" t="s">
        <v>4</v>
      </c>
      <c r="U14" s="9" t="s">
        <v>4</v>
      </c>
      <c r="V14" s="9" t="s">
        <v>4</v>
      </c>
      <c r="W14" s="9" t="s">
        <v>4</v>
      </c>
      <c r="X14" s="9" t="s">
        <v>4</v>
      </c>
      <c r="Y14" s="9" t="s">
        <v>4</v>
      </c>
      <c r="Z14" s="9" t="s">
        <v>4</v>
      </c>
      <c r="AA14" s="9" t="s">
        <v>4</v>
      </c>
      <c r="AB14" s="9" t="s">
        <v>4</v>
      </c>
      <c r="AC14" s="9" t="s">
        <v>4</v>
      </c>
      <c r="AD14" s="9" t="s">
        <v>4</v>
      </c>
      <c r="AE14" s="9" t="s">
        <v>4</v>
      </c>
      <c r="AF14" s="9" t="s">
        <v>4</v>
      </c>
      <c r="AG14" s="9" t="s">
        <v>4</v>
      </c>
      <c r="AH14" s="9" t="s">
        <v>4</v>
      </c>
      <c r="AI14" s="9" t="s">
        <v>4</v>
      </c>
      <c r="AJ14" s="9" t="s">
        <v>4</v>
      </c>
      <c r="AK14" s="9" t="s">
        <v>4</v>
      </c>
      <c r="AL14" s="9" t="s">
        <v>4</v>
      </c>
      <c r="AM14" s="9" t="s">
        <v>4</v>
      </c>
      <c r="AN14" s="9" t="s">
        <v>4</v>
      </c>
      <c r="AO14" s="9" t="s">
        <v>4</v>
      </c>
      <c r="AP14" s="9" t="s">
        <v>4</v>
      </c>
      <c r="AQ14" s="9" t="s">
        <v>4</v>
      </c>
      <c r="AR14" s="9" t="s">
        <v>4</v>
      </c>
      <c r="AS14" s="9" t="s">
        <v>4</v>
      </c>
      <c r="AT14" s="9" t="s">
        <v>4</v>
      </c>
      <c r="AU14" s="9" t="s">
        <v>4</v>
      </c>
      <c r="AV14" s="9" t="s">
        <v>4</v>
      </c>
      <c r="AW14" s="9" t="s">
        <v>4</v>
      </c>
      <c r="AX14" s="9" t="s">
        <v>4</v>
      </c>
      <c r="AY14" s="9" t="s">
        <v>4</v>
      </c>
      <c r="AZ14" s="9" t="s">
        <v>4</v>
      </c>
      <c r="BA14" s="9" t="s">
        <v>4</v>
      </c>
      <c r="BB14" s="9" t="s">
        <v>4</v>
      </c>
      <c r="BC14" s="9" t="s">
        <v>4</v>
      </c>
      <c r="BD14" s="9" t="s">
        <v>4</v>
      </c>
      <c r="BE14" s="9" t="s">
        <v>4</v>
      </c>
      <c r="BF14" s="9" t="s">
        <v>4</v>
      </c>
      <c r="BG14" s="9" t="s">
        <v>4</v>
      </c>
      <c r="BH14" s="9" t="s">
        <v>4</v>
      </c>
      <c r="BI14" s="9" t="s">
        <v>4</v>
      </c>
      <c r="BJ14" s="9" t="s">
        <v>4</v>
      </c>
      <c r="BK14" s="24"/>
    </row>
    <row r="15" spans="1:63" ht="20.100000000000001" customHeight="1" x14ac:dyDescent="0.2">
      <c r="A15" s="8" t="s">
        <v>63</v>
      </c>
      <c r="B15" s="9">
        <v>34000</v>
      </c>
      <c r="C15" s="9" t="s">
        <v>4</v>
      </c>
      <c r="D15" s="9" t="s">
        <v>4</v>
      </c>
      <c r="E15" s="9" t="s">
        <v>4</v>
      </c>
      <c r="F15" s="9" t="s">
        <v>4</v>
      </c>
      <c r="G15" s="9" t="s">
        <v>4</v>
      </c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29"/>
      <c r="N15" s="26"/>
      <c r="O15" s="9" t="s">
        <v>4</v>
      </c>
      <c r="P15" s="9" t="s">
        <v>4</v>
      </c>
      <c r="Q15" s="9">
        <v>34000</v>
      </c>
      <c r="R15" s="9">
        <v>100</v>
      </c>
      <c r="S15" s="9" t="s">
        <v>4</v>
      </c>
      <c r="T15" s="9" t="s">
        <v>4</v>
      </c>
      <c r="U15" s="9">
        <v>34000</v>
      </c>
      <c r="V15" s="9">
        <v>100</v>
      </c>
      <c r="W15" s="9" t="s">
        <v>4</v>
      </c>
      <c r="X15" s="9" t="s">
        <v>4</v>
      </c>
      <c r="Y15" s="9">
        <v>34000</v>
      </c>
      <c r="Z15" s="9">
        <v>100</v>
      </c>
      <c r="AA15" s="9" t="s">
        <v>4</v>
      </c>
      <c r="AB15" s="9" t="s">
        <v>4</v>
      </c>
      <c r="AC15" s="9">
        <v>34000</v>
      </c>
      <c r="AD15" s="9">
        <v>100</v>
      </c>
      <c r="AE15" s="9" t="s">
        <v>4</v>
      </c>
      <c r="AF15" s="9" t="s">
        <v>4</v>
      </c>
      <c r="AG15" s="9">
        <v>34000</v>
      </c>
      <c r="AH15" s="9">
        <v>100</v>
      </c>
      <c r="AI15" s="9" t="s">
        <v>4</v>
      </c>
      <c r="AJ15" s="9" t="s">
        <v>4</v>
      </c>
      <c r="AK15" s="9">
        <v>34000</v>
      </c>
      <c r="AL15" s="9">
        <v>100</v>
      </c>
      <c r="AM15" s="9" t="s">
        <v>4</v>
      </c>
      <c r="AN15" s="9" t="s">
        <v>4</v>
      </c>
      <c r="AO15" s="9">
        <v>34000</v>
      </c>
      <c r="AP15" s="9">
        <v>100</v>
      </c>
      <c r="AQ15" s="9" t="s">
        <v>4</v>
      </c>
      <c r="AR15" s="9" t="s">
        <v>4</v>
      </c>
      <c r="AS15" s="9">
        <v>34000</v>
      </c>
      <c r="AT15" s="9">
        <v>100</v>
      </c>
      <c r="AU15" s="9" t="s">
        <v>4</v>
      </c>
      <c r="AV15" s="9" t="s">
        <v>4</v>
      </c>
      <c r="AW15" s="9">
        <v>34000</v>
      </c>
      <c r="AX15" s="9">
        <v>100</v>
      </c>
      <c r="AY15" s="9" t="s">
        <v>4</v>
      </c>
      <c r="AZ15" s="9" t="s">
        <v>4</v>
      </c>
      <c r="BA15" s="9">
        <v>34000</v>
      </c>
      <c r="BB15" s="9">
        <v>100</v>
      </c>
      <c r="BC15" s="9" t="s">
        <v>4</v>
      </c>
      <c r="BD15" s="9" t="s">
        <v>4</v>
      </c>
      <c r="BE15" s="9">
        <v>34000</v>
      </c>
      <c r="BF15" s="9">
        <v>100</v>
      </c>
      <c r="BG15" s="9" t="s">
        <v>4</v>
      </c>
      <c r="BH15" s="9" t="s">
        <v>4</v>
      </c>
      <c r="BI15" s="9">
        <v>34000</v>
      </c>
      <c r="BJ15" s="9">
        <v>100</v>
      </c>
      <c r="BK15" s="24"/>
    </row>
    <row r="16" spans="1:63" ht="20.100000000000001" customHeight="1" x14ac:dyDescent="0.2">
      <c r="A16" s="8" t="s">
        <v>64</v>
      </c>
      <c r="B16" s="9" t="s">
        <v>4</v>
      </c>
      <c r="C16" s="9" t="s">
        <v>4</v>
      </c>
      <c r="D16" s="9" t="s">
        <v>4</v>
      </c>
      <c r="E16" s="9" t="s">
        <v>4</v>
      </c>
      <c r="F16" s="9" t="s">
        <v>4</v>
      </c>
      <c r="G16" s="9" t="s">
        <v>4</v>
      </c>
      <c r="H16" s="9" t="s">
        <v>4</v>
      </c>
      <c r="I16" s="9" t="s">
        <v>4</v>
      </c>
      <c r="J16" s="9" t="s">
        <v>4</v>
      </c>
      <c r="K16" s="9" t="s">
        <v>4</v>
      </c>
      <c r="L16" s="9" t="s">
        <v>4</v>
      </c>
      <c r="M16" s="29"/>
      <c r="N16" s="26"/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 t="s">
        <v>4</v>
      </c>
      <c r="U16" s="9" t="s">
        <v>4</v>
      </c>
      <c r="V16" s="9" t="s">
        <v>4</v>
      </c>
      <c r="W16" s="9" t="s">
        <v>4</v>
      </c>
      <c r="X16" s="9" t="s">
        <v>4</v>
      </c>
      <c r="Y16" s="9" t="s">
        <v>4</v>
      </c>
      <c r="Z16" s="9" t="s">
        <v>4</v>
      </c>
      <c r="AA16" s="9" t="s">
        <v>4</v>
      </c>
      <c r="AB16" s="9" t="s">
        <v>4</v>
      </c>
      <c r="AC16" s="9" t="s">
        <v>4</v>
      </c>
      <c r="AD16" s="9" t="s">
        <v>4</v>
      </c>
      <c r="AE16" s="9" t="s">
        <v>4</v>
      </c>
      <c r="AF16" s="9" t="s">
        <v>4</v>
      </c>
      <c r="AG16" s="9" t="s">
        <v>4</v>
      </c>
      <c r="AH16" s="9" t="s">
        <v>4</v>
      </c>
      <c r="AI16" s="9" t="s">
        <v>4</v>
      </c>
      <c r="AJ16" s="9" t="s">
        <v>4</v>
      </c>
      <c r="AK16" s="9" t="s">
        <v>4</v>
      </c>
      <c r="AL16" s="9" t="s">
        <v>4</v>
      </c>
      <c r="AM16" s="9" t="s">
        <v>4</v>
      </c>
      <c r="AN16" s="9" t="s">
        <v>4</v>
      </c>
      <c r="AO16" s="9" t="s">
        <v>4</v>
      </c>
      <c r="AP16" s="9" t="s">
        <v>4</v>
      </c>
      <c r="AQ16" s="9" t="s">
        <v>4</v>
      </c>
      <c r="AR16" s="9" t="s">
        <v>4</v>
      </c>
      <c r="AS16" s="9" t="s">
        <v>4</v>
      </c>
      <c r="AT16" s="9" t="s">
        <v>4</v>
      </c>
      <c r="AU16" s="9" t="s">
        <v>4</v>
      </c>
      <c r="AV16" s="9" t="s">
        <v>4</v>
      </c>
      <c r="AW16" s="9" t="s">
        <v>4</v>
      </c>
      <c r="AX16" s="9" t="s">
        <v>4</v>
      </c>
      <c r="AY16" s="9" t="s">
        <v>4</v>
      </c>
      <c r="AZ16" s="9" t="s">
        <v>4</v>
      </c>
      <c r="BA16" s="9" t="s">
        <v>4</v>
      </c>
      <c r="BB16" s="9" t="s">
        <v>4</v>
      </c>
      <c r="BC16" s="9" t="s">
        <v>4</v>
      </c>
      <c r="BD16" s="9" t="s">
        <v>4</v>
      </c>
      <c r="BE16" s="9" t="s">
        <v>4</v>
      </c>
      <c r="BF16" s="9" t="s">
        <v>4</v>
      </c>
      <c r="BG16" s="9" t="s">
        <v>4</v>
      </c>
      <c r="BH16" s="9" t="s">
        <v>4</v>
      </c>
      <c r="BI16" s="9" t="s">
        <v>4</v>
      </c>
      <c r="BJ16" s="9" t="s">
        <v>4</v>
      </c>
      <c r="BK16" s="24"/>
    </row>
    <row r="17" spans="1:63" ht="20.100000000000001" customHeight="1" x14ac:dyDescent="0.2">
      <c r="A17" s="8" t="s">
        <v>65</v>
      </c>
      <c r="B17" s="9" t="s">
        <v>4</v>
      </c>
      <c r="C17" s="9" t="s">
        <v>4</v>
      </c>
      <c r="D17" s="9" t="s">
        <v>4</v>
      </c>
      <c r="E17" s="9" t="s">
        <v>4</v>
      </c>
      <c r="F17" s="9" t="s">
        <v>4</v>
      </c>
      <c r="G17" s="9" t="s">
        <v>4</v>
      </c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29"/>
      <c r="N17" s="26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 t="s">
        <v>4</v>
      </c>
      <c r="U17" s="9" t="s">
        <v>4</v>
      </c>
      <c r="V17" s="9" t="s">
        <v>4</v>
      </c>
      <c r="W17" s="9" t="s">
        <v>4</v>
      </c>
      <c r="X17" s="9" t="s">
        <v>4</v>
      </c>
      <c r="Y17" s="9" t="s">
        <v>4</v>
      </c>
      <c r="Z17" s="9" t="s">
        <v>4</v>
      </c>
      <c r="AA17" s="9" t="s">
        <v>4</v>
      </c>
      <c r="AB17" s="9" t="s">
        <v>4</v>
      </c>
      <c r="AC17" s="9" t="s">
        <v>4</v>
      </c>
      <c r="AD17" s="9" t="s">
        <v>4</v>
      </c>
      <c r="AE17" s="9" t="s">
        <v>4</v>
      </c>
      <c r="AF17" s="9" t="s">
        <v>4</v>
      </c>
      <c r="AG17" s="9" t="s">
        <v>4</v>
      </c>
      <c r="AH17" s="9" t="s">
        <v>4</v>
      </c>
      <c r="AI17" s="9" t="s">
        <v>4</v>
      </c>
      <c r="AJ17" s="9" t="s">
        <v>4</v>
      </c>
      <c r="AK17" s="9" t="s">
        <v>4</v>
      </c>
      <c r="AL17" s="9" t="s">
        <v>4</v>
      </c>
      <c r="AM17" s="9" t="s">
        <v>4</v>
      </c>
      <c r="AN17" s="9" t="s">
        <v>4</v>
      </c>
      <c r="AO17" s="9" t="s">
        <v>4</v>
      </c>
      <c r="AP17" s="9" t="s">
        <v>4</v>
      </c>
      <c r="AQ17" s="9" t="s">
        <v>4</v>
      </c>
      <c r="AR17" s="9" t="s">
        <v>4</v>
      </c>
      <c r="AS17" s="9" t="s">
        <v>4</v>
      </c>
      <c r="AT17" s="9" t="s">
        <v>4</v>
      </c>
      <c r="AU17" s="9" t="s">
        <v>4</v>
      </c>
      <c r="AV17" s="9" t="s">
        <v>4</v>
      </c>
      <c r="AW17" s="9" t="s">
        <v>4</v>
      </c>
      <c r="AX17" s="9" t="s">
        <v>4</v>
      </c>
      <c r="AY17" s="9" t="s">
        <v>4</v>
      </c>
      <c r="AZ17" s="9" t="s">
        <v>4</v>
      </c>
      <c r="BA17" s="9" t="s">
        <v>4</v>
      </c>
      <c r="BB17" s="9" t="s">
        <v>4</v>
      </c>
      <c r="BC17" s="9" t="s">
        <v>4</v>
      </c>
      <c r="BD17" s="9" t="s">
        <v>4</v>
      </c>
      <c r="BE17" s="9" t="s">
        <v>4</v>
      </c>
      <c r="BF17" s="9" t="s">
        <v>4</v>
      </c>
      <c r="BG17" s="9" t="s">
        <v>4</v>
      </c>
      <c r="BH17" s="9" t="s">
        <v>4</v>
      </c>
      <c r="BI17" s="9" t="s">
        <v>4</v>
      </c>
      <c r="BJ17" s="9" t="s">
        <v>4</v>
      </c>
      <c r="BK17" s="24"/>
    </row>
    <row r="18" spans="1:63" ht="20.100000000000001" customHeight="1" x14ac:dyDescent="0.2">
      <c r="A18" s="8" t="s">
        <v>66</v>
      </c>
      <c r="B18" s="9" t="s">
        <v>4</v>
      </c>
      <c r="C18" s="9" t="s">
        <v>4</v>
      </c>
      <c r="D18" s="9" t="s">
        <v>4</v>
      </c>
      <c r="E18" s="9" t="s">
        <v>4</v>
      </c>
      <c r="F18" s="9" t="s">
        <v>4</v>
      </c>
      <c r="G18" s="9" t="s">
        <v>4</v>
      </c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29"/>
      <c r="N18" s="26"/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 t="s">
        <v>4</v>
      </c>
      <c r="U18" s="9" t="s">
        <v>4</v>
      </c>
      <c r="V18" s="9" t="s">
        <v>4</v>
      </c>
      <c r="W18" s="9" t="s">
        <v>4</v>
      </c>
      <c r="X18" s="9" t="s">
        <v>4</v>
      </c>
      <c r="Y18" s="9" t="s">
        <v>4</v>
      </c>
      <c r="Z18" s="9" t="s">
        <v>4</v>
      </c>
      <c r="AA18" s="9" t="s">
        <v>4</v>
      </c>
      <c r="AB18" s="9" t="s">
        <v>4</v>
      </c>
      <c r="AC18" s="9" t="s">
        <v>4</v>
      </c>
      <c r="AD18" s="9" t="s">
        <v>4</v>
      </c>
      <c r="AE18" s="9" t="s">
        <v>4</v>
      </c>
      <c r="AF18" s="9" t="s">
        <v>4</v>
      </c>
      <c r="AG18" s="9" t="s">
        <v>4</v>
      </c>
      <c r="AH18" s="9" t="s">
        <v>4</v>
      </c>
      <c r="AI18" s="9" t="s">
        <v>4</v>
      </c>
      <c r="AJ18" s="9" t="s">
        <v>4</v>
      </c>
      <c r="AK18" s="9" t="s">
        <v>4</v>
      </c>
      <c r="AL18" s="9" t="s">
        <v>4</v>
      </c>
      <c r="AM18" s="9" t="s">
        <v>4</v>
      </c>
      <c r="AN18" s="9" t="s">
        <v>4</v>
      </c>
      <c r="AO18" s="9" t="s">
        <v>4</v>
      </c>
      <c r="AP18" s="9" t="s">
        <v>4</v>
      </c>
      <c r="AQ18" s="9" t="s">
        <v>4</v>
      </c>
      <c r="AR18" s="9" t="s">
        <v>4</v>
      </c>
      <c r="AS18" s="9" t="s">
        <v>4</v>
      </c>
      <c r="AT18" s="9" t="s">
        <v>4</v>
      </c>
      <c r="AU18" s="9" t="s">
        <v>4</v>
      </c>
      <c r="AV18" s="9" t="s">
        <v>4</v>
      </c>
      <c r="AW18" s="9" t="s">
        <v>4</v>
      </c>
      <c r="AX18" s="9" t="s">
        <v>4</v>
      </c>
      <c r="AY18" s="9" t="s">
        <v>4</v>
      </c>
      <c r="AZ18" s="9" t="s">
        <v>4</v>
      </c>
      <c r="BA18" s="9" t="s">
        <v>4</v>
      </c>
      <c r="BB18" s="9" t="s">
        <v>4</v>
      </c>
      <c r="BC18" s="9" t="s">
        <v>4</v>
      </c>
      <c r="BD18" s="9" t="s">
        <v>4</v>
      </c>
      <c r="BE18" s="9" t="s">
        <v>4</v>
      </c>
      <c r="BF18" s="9" t="s">
        <v>4</v>
      </c>
      <c r="BG18" s="9" t="s">
        <v>4</v>
      </c>
      <c r="BH18" s="9" t="s">
        <v>4</v>
      </c>
      <c r="BI18" s="9" t="s">
        <v>4</v>
      </c>
      <c r="BJ18" s="9" t="s">
        <v>4</v>
      </c>
      <c r="BK18" s="24"/>
    </row>
    <row r="19" spans="1:63" ht="20.100000000000001" customHeight="1" x14ac:dyDescent="0.2">
      <c r="A19" s="8" t="s">
        <v>67</v>
      </c>
      <c r="B19" s="9">
        <v>46000</v>
      </c>
      <c r="C19" s="9" t="s">
        <v>4</v>
      </c>
      <c r="D19" s="9">
        <v>4130</v>
      </c>
      <c r="E19" s="9">
        <v>1505</v>
      </c>
      <c r="F19" s="9">
        <v>4790</v>
      </c>
      <c r="G19" s="9">
        <v>1435</v>
      </c>
      <c r="H19" s="9">
        <v>7215</v>
      </c>
      <c r="I19" s="9">
        <v>3920</v>
      </c>
      <c r="J19" s="9">
        <v>3830</v>
      </c>
      <c r="K19" s="9">
        <v>6010</v>
      </c>
      <c r="L19" s="9">
        <v>4005</v>
      </c>
      <c r="M19" s="31">
        <v>1750</v>
      </c>
      <c r="N19" s="26">
        <v>1750</v>
      </c>
      <c r="O19" s="9" t="s">
        <v>4</v>
      </c>
      <c r="P19" s="9" t="s">
        <v>4</v>
      </c>
      <c r="Q19" s="9">
        <v>46000</v>
      </c>
      <c r="R19" s="9">
        <v>100</v>
      </c>
      <c r="S19" s="9">
        <v>4130</v>
      </c>
      <c r="T19" s="9">
        <v>8.98</v>
      </c>
      <c r="U19" s="9">
        <v>41870</v>
      </c>
      <c r="V19" s="9">
        <v>91.02</v>
      </c>
      <c r="W19" s="9">
        <v>5635</v>
      </c>
      <c r="X19" s="9">
        <v>12.25</v>
      </c>
      <c r="Y19" s="9">
        <v>40365</v>
      </c>
      <c r="Z19" s="9">
        <v>87.75</v>
      </c>
      <c r="AA19" s="9">
        <v>10425</v>
      </c>
      <c r="AB19" s="9">
        <v>22.66</v>
      </c>
      <c r="AC19" s="9">
        <v>35575</v>
      </c>
      <c r="AD19" s="9">
        <v>77.34</v>
      </c>
      <c r="AE19" s="9">
        <v>11860</v>
      </c>
      <c r="AF19" s="9">
        <v>25.78</v>
      </c>
      <c r="AG19" s="9">
        <v>34140</v>
      </c>
      <c r="AH19" s="9">
        <v>74.22</v>
      </c>
      <c r="AI19" s="9">
        <v>19075</v>
      </c>
      <c r="AJ19" s="9">
        <v>41.47</v>
      </c>
      <c r="AK19" s="9">
        <v>26925</v>
      </c>
      <c r="AL19" s="9">
        <v>58.53</v>
      </c>
      <c r="AM19" s="9">
        <v>22995</v>
      </c>
      <c r="AN19" s="9">
        <v>49.99</v>
      </c>
      <c r="AO19" s="9">
        <v>23005</v>
      </c>
      <c r="AP19" s="9">
        <v>50.01</v>
      </c>
      <c r="AQ19" s="9">
        <v>26825</v>
      </c>
      <c r="AR19" s="9">
        <v>58.32</v>
      </c>
      <c r="AS19" s="9">
        <v>19175</v>
      </c>
      <c r="AT19" s="9">
        <v>41.68</v>
      </c>
      <c r="AU19" s="9">
        <v>32835</v>
      </c>
      <c r="AV19" s="9">
        <v>71.38</v>
      </c>
      <c r="AW19" s="9">
        <v>13165</v>
      </c>
      <c r="AX19" s="9">
        <v>28.62</v>
      </c>
      <c r="AY19" s="9">
        <v>36840</v>
      </c>
      <c r="AZ19" s="9">
        <v>80.09</v>
      </c>
      <c r="BA19" s="9">
        <v>9160</v>
      </c>
      <c r="BB19" s="9">
        <v>19.91</v>
      </c>
      <c r="BC19" s="9">
        <v>36840</v>
      </c>
      <c r="BD19" s="9">
        <v>80.09</v>
      </c>
      <c r="BE19" s="9">
        <v>9160</v>
      </c>
      <c r="BF19" s="9">
        <v>19.91</v>
      </c>
      <c r="BG19" s="9">
        <v>36840</v>
      </c>
      <c r="BH19" s="9">
        <v>80.09</v>
      </c>
      <c r="BI19" s="9">
        <v>9160</v>
      </c>
      <c r="BJ19" s="9">
        <v>19.91</v>
      </c>
      <c r="BK19" s="24"/>
    </row>
    <row r="20" spans="1:63" ht="20.100000000000001" customHeight="1" x14ac:dyDescent="0.2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29"/>
      <c r="N20" s="26">
        <v>2870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24"/>
    </row>
    <row r="21" spans="1:63" ht="20.100000000000001" customHeight="1" x14ac:dyDescent="0.2">
      <c r="A21" s="8" t="s">
        <v>68</v>
      </c>
      <c r="B21" s="9">
        <v>113400</v>
      </c>
      <c r="C21" s="9" t="s">
        <v>4</v>
      </c>
      <c r="D21" s="9">
        <v>22116</v>
      </c>
      <c r="E21" s="9">
        <v>3892</v>
      </c>
      <c r="F21" s="9">
        <v>2832</v>
      </c>
      <c r="G21" s="9">
        <v>2906</v>
      </c>
      <c r="H21" s="9">
        <v>7624</v>
      </c>
      <c r="I21" s="9">
        <v>795</v>
      </c>
      <c r="J21" s="9">
        <v>5110</v>
      </c>
      <c r="K21" s="9">
        <v>1200</v>
      </c>
      <c r="L21" s="9">
        <v>13790</v>
      </c>
      <c r="M21" s="29"/>
      <c r="N21" s="26"/>
      <c r="O21" s="9" t="s">
        <v>4</v>
      </c>
      <c r="P21" s="9" t="s">
        <v>4</v>
      </c>
      <c r="Q21" s="9">
        <v>113400</v>
      </c>
      <c r="R21" s="9">
        <v>100</v>
      </c>
      <c r="S21" s="9">
        <v>22116</v>
      </c>
      <c r="T21" s="9">
        <v>19.5</v>
      </c>
      <c r="U21" s="9">
        <v>91284</v>
      </c>
      <c r="V21" s="9">
        <v>80.5</v>
      </c>
      <c r="W21" s="9">
        <v>26008</v>
      </c>
      <c r="X21" s="9">
        <v>22.93</v>
      </c>
      <c r="Y21" s="9">
        <v>87392</v>
      </c>
      <c r="Z21" s="9">
        <v>77.069999999999993</v>
      </c>
      <c r="AA21" s="9">
        <v>28840</v>
      </c>
      <c r="AB21" s="9">
        <v>25.43</v>
      </c>
      <c r="AC21" s="9">
        <v>84560</v>
      </c>
      <c r="AD21" s="9">
        <v>74.569999999999993</v>
      </c>
      <c r="AE21" s="9">
        <v>31746</v>
      </c>
      <c r="AF21" s="9">
        <v>27.99</v>
      </c>
      <c r="AG21" s="9">
        <v>81654</v>
      </c>
      <c r="AH21" s="9">
        <v>72.010000000000005</v>
      </c>
      <c r="AI21" s="9">
        <v>39370</v>
      </c>
      <c r="AJ21" s="9">
        <v>34.72</v>
      </c>
      <c r="AK21" s="9">
        <v>74030</v>
      </c>
      <c r="AL21" s="9">
        <v>65.28</v>
      </c>
      <c r="AM21" s="9">
        <v>40165</v>
      </c>
      <c r="AN21" s="9">
        <v>35.42</v>
      </c>
      <c r="AO21" s="9">
        <v>73235</v>
      </c>
      <c r="AP21" s="9">
        <v>64.58</v>
      </c>
      <c r="AQ21" s="9">
        <v>45275</v>
      </c>
      <c r="AR21" s="9">
        <v>39.93</v>
      </c>
      <c r="AS21" s="9">
        <v>68125</v>
      </c>
      <c r="AT21" s="9">
        <v>60.07</v>
      </c>
      <c r="AU21" s="9">
        <v>46475</v>
      </c>
      <c r="AV21" s="9">
        <v>40.98</v>
      </c>
      <c r="AW21" s="9">
        <v>66925</v>
      </c>
      <c r="AX21" s="9">
        <v>59.02</v>
      </c>
      <c r="AY21" s="9">
        <v>60265</v>
      </c>
      <c r="AZ21" s="9">
        <v>53.14</v>
      </c>
      <c r="BA21" s="9">
        <v>53135</v>
      </c>
      <c r="BB21" s="9">
        <v>46.86</v>
      </c>
      <c r="BC21" s="9">
        <v>60265</v>
      </c>
      <c r="BD21" s="9">
        <v>53.14</v>
      </c>
      <c r="BE21" s="9">
        <v>53135</v>
      </c>
      <c r="BF21" s="9">
        <v>46.86</v>
      </c>
      <c r="BG21" s="9">
        <v>60265</v>
      </c>
      <c r="BH21" s="9">
        <v>53.14</v>
      </c>
      <c r="BI21" s="9">
        <v>53135</v>
      </c>
      <c r="BJ21" s="9">
        <v>46.86</v>
      </c>
      <c r="BK21" s="24"/>
    </row>
    <row r="22" spans="1:63" ht="20.100000000000001" customHeight="1" x14ac:dyDescent="0.2">
      <c r="A22" s="8" t="s">
        <v>69</v>
      </c>
      <c r="B22" s="9">
        <v>113400</v>
      </c>
      <c r="C22" s="9" t="s">
        <v>4</v>
      </c>
      <c r="D22" s="9">
        <v>22116</v>
      </c>
      <c r="E22" s="9">
        <v>3892</v>
      </c>
      <c r="F22" s="9">
        <v>2832</v>
      </c>
      <c r="G22" s="9">
        <v>2906</v>
      </c>
      <c r="H22" s="9">
        <v>7624</v>
      </c>
      <c r="I22" s="9">
        <v>795</v>
      </c>
      <c r="J22" s="9">
        <v>5110</v>
      </c>
      <c r="K22" s="9">
        <v>1200</v>
      </c>
      <c r="L22" s="9">
        <v>13790</v>
      </c>
      <c r="M22" s="29">
        <v>160</v>
      </c>
      <c r="N22" s="26">
        <v>2280</v>
      </c>
      <c r="O22" s="9" t="s">
        <v>4</v>
      </c>
      <c r="P22" s="9" t="s">
        <v>4</v>
      </c>
      <c r="Q22" s="9">
        <v>113400</v>
      </c>
      <c r="R22" s="9">
        <v>100</v>
      </c>
      <c r="S22" s="9">
        <v>22116</v>
      </c>
      <c r="T22" s="9">
        <v>19.5</v>
      </c>
      <c r="U22" s="9">
        <v>91284</v>
      </c>
      <c r="V22" s="9">
        <v>80.5</v>
      </c>
      <c r="W22" s="9">
        <v>26008</v>
      </c>
      <c r="X22" s="9">
        <v>22.93</v>
      </c>
      <c r="Y22" s="9">
        <v>87392</v>
      </c>
      <c r="Z22" s="9">
        <v>77.069999999999993</v>
      </c>
      <c r="AA22" s="9">
        <v>28840</v>
      </c>
      <c r="AB22" s="9">
        <v>25.43</v>
      </c>
      <c r="AC22" s="9">
        <v>84560</v>
      </c>
      <c r="AD22" s="9">
        <v>74.569999999999993</v>
      </c>
      <c r="AE22" s="9">
        <v>31746</v>
      </c>
      <c r="AF22" s="9">
        <v>27.99</v>
      </c>
      <c r="AG22" s="9">
        <v>81654</v>
      </c>
      <c r="AH22" s="9">
        <v>72.010000000000005</v>
      </c>
      <c r="AI22" s="9">
        <v>39370</v>
      </c>
      <c r="AJ22" s="9">
        <v>34.72</v>
      </c>
      <c r="AK22" s="9">
        <v>74030</v>
      </c>
      <c r="AL22" s="9">
        <v>65.28</v>
      </c>
      <c r="AM22" s="9">
        <v>40165</v>
      </c>
      <c r="AN22" s="9">
        <v>35.42</v>
      </c>
      <c r="AO22" s="9">
        <v>73235</v>
      </c>
      <c r="AP22" s="9">
        <v>64.58</v>
      </c>
      <c r="AQ22" s="9">
        <v>45275</v>
      </c>
      <c r="AR22" s="9">
        <v>39.93</v>
      </c>
      <c r="AS22" s="9">
        <v>68125</v>
      </c>
      <c r="AT22" s="9">
        <v>60.07</v>
      </c>
      <c r="AU22" s="9">
        <v>46475</v>
      </c>
      <c r="AV22" s="9">
        <v>40.98</v>
      </c>
      <c r="AW22" s="9">
        <v>66925</v>
      </c>
      <c r="AX22" s="9">
        <v>59.02</v>
      </c>
      <c r="AY22" s="9">
        <v>60265</v>
      </c>
      <c r="AZ22" s="9">
        <v>53.14</v>
      </c>
      <c r="BA22" s="9">
        <v>53135</v>
      </c>
      <c r="BB22" s="9">
        <v>46.86</v>
      </c>
      <c r="BC22" s="9">
        <v>60265</v>
      </c>
      <c r="BD22" s="9">
        <v>53.14</v>
      </c>
      <c r="BE22" s="9">
        <v>53135</v>
      </c>
      <c r="BF22" s="9">
        <v>46.86</v>
      </c>
      <c r="BG22" s="9">
        <v>60265</v>
      </c>
      <c r="BH22" s="9">
        <v>53.14</v>
      </c>
      <c r="BI22" s="9">
        <v>53135</v>
      </c>
      <c r="BJ22" s="9">
        <v>46.86</v>
      </c>
      <c r="BK22" s="24"/>
    </row>
    <row r="23" spans="1:63" ht="20.100000000000001" customHeight="1" x14ac:dyDescent="0.2">
      <c r="A23" s="8" t="s">
        <v>70</v>
      </c>
      <c r="B23" s="9">
        <v>80000</v>
      </c>
      <c r="C23" s="9" t="s">
        <v>4</v>
      </c>
      <c r="D23" s="9" t="s">
        <v>4</v>
      </c>
      <c r="E23" s="9" t="s">
        <v>4</v>
      </c>
      <c r="F23" s="9">
        <v>6900</v>
      </c>
      <c r="G23" s="9">
        <v>3673.85</v>
      </c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29"/>
      <c r="N23" s="26"/>
      <c r="O23" s="9" t="s">
        <v>4</v>
      </c>
      <c r="P23" s="9" t="s">
        <v>4</v>
      </c>
      <c r="Q23" s="9">
        <v>80000</v>
      </c>
      <c r="R23" s="9">
        <v>100</v>
      </c>
      <c r="S23" s="9" t="s">
        <v>4</v>
      </c>
      <c r="T23" s="9" t="s">
        <v>4</v>
      </c>
      <c r="U23" s="9">
        <v>80000</v>
      </c>
      <c r="V23" s="9">
        <v>100</v>
      </c>
      <c r="W23" s="9" t="s">
        <v>4</v>
      </c>
      <c r="X23" s="9" t="s">
        <v>4</v>
      </c>
      <c r="Y23" s="9">
        <v>80000</v>
      </c>
      <c r="Z23" s="9">
        <v>100</v>
      </c>
      <c r="AA23" s="9">
        <v>6900</v>
      </c>
      <c r="AB23" s="9">
        <v>8.6300000000000008</v>
      </c>
      <c r="AC23" s="9">
        <v>73100</v>
      </c>
      <c r="AD23" s="9">
        <v>91.38</v>
      </c>
      <c r="AE23" s="9">
        <v>10573.85</v>
      </c>
      <c r="AF23" s="9">
        <v>13.22</v>
      </c>
      <c r="AG23" s="9">
        <v>69426.149999999994</v>
      </c>
      <c r="AH23" s="9">
        <v>86.78</v>
      </c>
      <c r="AI23" s="9">
        <v>10573.85</v>
      </c>
      <c r="AJ23" s="9">
        <v>13.22</v>
      </c>
      <c r="AK23" s="9">
        <v>69426.149999999994</v>
      </c>
      <c r="AL23" s="9">
        <v>86.78</v>
      </c>
      <c r="AM23" s="9">
        <v>10573.85</v>
      </c>
      <c r="AN23" s="9">
        <v>13.22</v>
      </c>
      <c r="AO23" s="9">
        <v>69426.149999999994</v>
      </c>
      <c r="AP23" s="9">
        <v>86.78</v>
      </c>
      <c r="AQ23" s="9">
        <v>10573.85</v>
      </c>
      <c r="AR23" s="9">
        <v>13.22</v>
      </c>
      <c r="AS23" s="9">
        <v>69426.149999999994</v>
      </c>
      <c r="AT23" s="9">
        <v>86.78</v>
      </c>
      <c r="AU23" s="9">
        <v>10573.85</v>
      </c>
      <c r="AV23" s="9">
        <v>13.22</v>
      </c>
      <c r="AW23" s="9">
        <v>69426.149999999994</v>
      </c>
      <c r="AX23" s="9">
        <v>86.78</v>
      </c>
      <c r="AY23" s="9">
        <v>10573.85</v>
      </c>
      <c r="AZ23" s="9">
        <v>13.22</v>
      </c>
      <c r="BA23" s="9">
        <v>69426.149999999994</v>
      </c>
      <c r="BB23" s="9">
        <v>86.78</v>
      </c>
      <c r="BC23" s="9">
        <v>10573.85</v>
      </c>
      <c r="BD23" s="9">
        <v>13.22</v>
      </c>
      <c r="BE23" s="9">
        <v>69426.149999999994</v>
      </c>
      <c r="BF23" s="9">
        <v>86.78</v>
      </c>
      <c r="BG23" s="9">
        <v>10573.85</v>
      </c>
      <c r="BH23" s="9">
        <v>13.22</v>
      </c>
      <c r="BI23" s="9">
        <v>69426.149999999994</v>
      </c>
      <c r="BJ23" s="9">
        <v>86.78</v>
      </c>
      <c r="BK23" s="24"/>
    </row>
    <row r="24" spans="1:63" ht="20.100000000000001" customHeight="1" x14ac:dyDescent="0.2">
      <c r="A24" s="8" t="s">
        <v>71</v>
      </c>
      <c r="B24" s="9">
        <v>80000</v>
      </c>
      <c r="C24" s="9" t="s">
        <v>4</v>
      </c>
      <c r="D24" s="9" t="s">
        <v>4</v>
      </c>
      <c r="E24" s="9" t="s">
        <v>4</v>
      </c>
      <c r="F24" s="9">
        <v>6900</v>
      </c>
      <c r="G24" s="9">
        <v>3673.85</v>
      </c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29">
        <v>1800</v>
      </c>
      <c r="N24" s="26">
        <v>1500</v>
      </c>
      <c r="O24" s="9" t="s">
        <v>4</v>
      </c>
      <c r="P24" s="9" t="s">
        <v>4</v>
      </c>
      <c r="Q24" s="9">
        <v>80000</v>
      </c>
      <c r="R24" s="9">
        <v>100</v>
      </c>
      <c r="S24" s="9" t="s">
        <v>4</v>
      </c>
      <c r="T24" s="9" t="s">
        <v>4</v>
      </c>
      <c r="U24" s="9">
        <v>80000</v>
      </c>
      <c r="V24" s="9">
        <v>100</v>
      </c>
      <c r="W24" s="9" t="s">
        <v>4</v>
      </c>
      <c r="X24" s="9" t="s">
        <v>4</v>
      </c>
      <c r="Y24" s="9">
        <v>80000</v>
      </c>
      <c r="Z24" s="9">
        <v>100</v>
      </c>
      <c r="AA24" s="9">
        <v>6900</v>
      </c>
      <c r="AB24" s="9">
        <v>8.6300000000000008</v>
      </c>
      <c r="AC24" s="9">
        <v>73100</v>
      </c>
      <c r="AD24" s="9">
        <v>91.38</v>
      </c>
      <c r="AE24" s="9">
        <v>10573.85</v>
      </c>
      <c r="AF24" s="9">
        <v>13.22</v>
      </c>
      <c r="AG24" s="9">
        <v>69426.149999999994</v>
      </c>
      <c r="AH24" s="9">
        <v>86.78</v>
      </c>
      <c r="AI24" s="9">
        <v>10573.85</v>
      </c>
      <c r="AJ24" s="9">
        <v>13.22</v>
      </c>
      <c r="AK24" s="9">
        <v>69426.149999999994</v>
      </c>
      <c r="AL24" s="9">
        <v>86.78</v>
      </c>
      <c r="AM24" s="9">
        <v>10573.85</v>
      </c>
      <c r="AN24" s="9">
        <v>13.22</v>
      </c>
      <c r="AO24" s="9">
        <v>69426.149999999994</v>
      </c>
      <c r="AP24" s="9">
        <v>86.78</v>
      </c>
      <c r="AQ24" s="9">
        <v>10573.85</v>
      </c>
      <c r="AR24" s="9">
        <v>13.22</v>
      </c>
      <c r="AS24" s="9">
        <v>69426.149999999994</v>
      </c>
      <c r="AT24" s="9">
        <v>86.78</v>
      </c>
      <c r="AU24" s="9">
        <v>10573.85</v>
      </c>
      <c r="AV24" s="9">
        <v>13.22</v>
      </c>
      <c r="AW24" s="9">
        <v>69426.149999999994</v>
      </c>
      <c r="AX24" s="9">
        <v>86.78</v>
      </c>
      <c r="AY24" s="9">
        <v>10573.85</v>
      </c>
      <c r="AZ24" s="9">
        <v>13.22</v>
      </c>
      <c r="BA24" s="9">
        <v>69426.149999999994</v>
      </c>
      <c r="BB24" s="9">
        <v>86.78</v>
      </c>
      <c r="BC24" s="9">
        <v>10573.85</v>
      </c>
      <c r="BD24" s="9">
        <v>13.22</v>
      </c>
      <c r="BE24" s="9">
        <v>69426.149999999994</v>
      </c>
      <c r="BF24" s="9">
        <v>86.78</v>
      </c>
      <c r="BG24" s="9">
        <v>10573.85</v>
      </c>
      <c r="BH24" s="9">
        <v>13.22</v>
      </c>
      <c r="BI24" s="9">
        <v>69426.149999999994</v>
      </c>
      <c r="BJ24" s="9">
        <v>86.78</v>
      </c>
      <c r="BK24" s="24"/>
    </row>
    <row r="25" spans="1:63" ht="20.100000000000001" customHeight="1" x14ac:dyDescent="0.2">
      <c r="A25" s="8" t="s">
        <v>72</v>
      </c>
      <c r="B25" s="9" t="s">
        <v>4</v>
      </c>
      <c r="C25" s="9" t="s">
        <v>4</v>
      </c>
      <c r="D25" s="9" t="s">
        <v>4</v>
      </c>
      <c r="E25" s="9" t="s">
        <v>4</v>
      </c>
      <c r="F25" s="9" t="s">
        <v>4</v>
      </c>
      <c r="G25" s="9" t="s">
        <v>4</v>
      </c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29"/>
      <c r="N25" s="26"/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 t="s">
        <v>4</v>
      </c>
      <c r="U25" s="9" t="s">
        <v>4</v>
      </c>
      <c r="V25" s="9" t="s">
        <v>4</v>
      </c>
      <c r="W25" s="9" t="s">
        <v>4</v>
      </c>
      <c r="X25" s="9" t="s">
        <v>4</v>
      </c>
      <c r="Y25" s="9" t="s">
        <v>4</v>
      </c>
      <c r="Z25" s="9" t="s">
        <v>4</v>
      </c>
      <c r="AA25" s="9" t="s">
        <v>4</v>
      </c>
      <c r="AB25" s="9" t="s">
        <v>4</v>
      </c>
      <c r="AC25" s="9" t="s">
        <v>4</v>
      </c>
      <c r="AD25" s="9" t="s">
        <v>4</v>
      </c>
      <c r="AE25" s="9" t="s">
        <v>4</v>
      </c>
      <c r="AF25" s="9" t="s">
        <v>4</v>
      </c>
      <c r="AG25" s="9" t="s">
        <v>4</v>
      </c>
      <c r="AH25" s="9" t="s">
        <v>4</v>
      </c>
      <c r="AI25" s="9" t="s">
        <v>4</v>
      </c>
      <c r="AJ25" s="9" t="s">
        <v>4</v>
      </c>
      <c r="AK25" s="9" t="s">
        <v>4</v>
      </c>
      <c r="AL25" s="9" t="s">
        <v>4</v>
      </c>
      <c r="AM25" s="9" t="s">
        <v>4</v>
      </c>
      <c r="AN25" s="9" t="s">
        <v>4</v>
      </c>
      <c r="AO25" s="9" t="s">
        <v>4</v>
      </c>
      <c r="AP25" s="9" t="s">
        <v>4</v>
      </c>
      <c r="AQ25" s="9" t="s">
        <v>4</v>
      </c>
      <c r="AR25" s="9" t="s">
        <v>4</v>
      </c>
      <c r="AS25" s="9" t="s">
        <v>4</v>
      </c>
      <c r="AT25" s="9" t="s">
        <v>4</v>
      </c>
      <c r="AU25" s="9" t="s">
        <v>4</v>
      </c>
      <c r="AV25" s="9" t="s">
        <v>4</v>
      </c>
      <c r="AW25" s="9" t="s">
        <v>4</v>
      </c>
      <c r="AX25" s="9" t="s">
        <v>4</v>
      </c>
      <c r="AY25" s="9" t="s">
        <v>4</v>
      </c>
      <c r="AZ25" s="9" t="s">
        <v>4</v>
      </c>
      <c r="BA25" s="9" t="s">
        <v>4</v>
      </c>
      <c r="BB25" s="9" t="s">
        <v>4</v>
      </c>
      <c r="BC25" s="9" t="s">
        <v>4</v>
      </c>
      <c r="BD25" s="9" t="s">
        <v>4</v>
      </c>
      <c r="BE25" s="9" t="s">
        <v>4</v>
      </c>
      <c r="BF25" s="9" t="s">
        <v>4</v>
      </c>
      <c r="BG25" s="9" t="s">
        <v>4</v>
      </c>
      <c r="BH25" s="9" t="s">
        <v>4</v>
      </c>
      <c r="BI25" s="9" t="s">
        <v>4</v>
      </c>
      <c r="BJ25" s="9" t="s">
        <v>4</v>
      </c>
      <c r="BK25" s="24"/>
    </row>
    <row r="26" spans="1:63" ht="20.100000000000001" customHeight="1" x14ac:dyDescent="0.2">
      <c r="A26" s="8" t="s">
        <v>73</v>
      </c>
      <c r="B26" s="9" t="s">
        <v>4</v>
      </c>
      <c r="C26" s="9" t="s">
        <v>4</v>
      </c>
      <c r="D26" s="9" t="s">
        <v>4</v>
      </c>
      <c r="E26" s="9" t="s">
        <v>4</v>
      </c>
      <c r="F26" s="9" t="s">
        <v>4</v>
      </c>
      <c r="G26" s="9" t="s">
        <v>4</v>
      </c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29"/>
      <c r="N26" s="26"/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 t="s">
        <v>4</v>
      </c>
      <c r="U26" s="9" t="s">
        <v>4</v>
      </c>
      <c r="V26" s="9" t="s">
        <v>4</v>
      </c>
      <c r="W26" s="9" t="s">
        <v>4</v>
      </c>
      <c r="X26" s="9" t="s">
        <v>4</v>
      </c>
      <c r="Y26" s="9" t="s">
        <v>4</v>
      </c>
      <c r="Z26" s="9" t="s">
        <v>4</v>
      </c>
      <c r="AA26" s="9" t="s">
        <v>4</v>
      </c>
      <c r="AB26" s="9" t="s">
        <v>4</v>
      </c>
      <c r="AC26" s="9" t="s">
        <v>4</v>
      </c>
      <c r="AD26" s="9" t="s">
        <v>4</v>
      </c>
      <c r="AE26" s="9" t="s">
        <v>4</v>
      </c>
      <c r="AF26" s="9" t="s">
        <v>4</v>
      </c>
      <c r="AG26" s="9" t="s">
        <v>4</v>
      </c>
      <c r="AH26" s="9" t="s">
        <v>4</v>
      </c>
      <c r="AI26" s="9" t="s">
        <v>4</v>
      </c>
      <c r="AJ26" s="9" t="s">
        <v>4</v>
      </c>
      <c r="AK26" s="9" t="s">
        <v>4</v>
      </c>
      <c r="AL26" s="9" t="s">
        <v>4</v>
      </c>
      <c r="AM26" s="9" t="s">
        <v>4</v>
      </c>
      <c r="AN26" s="9" t="s">
        <v>4</v>
      </c>
      <c r="AO26" s="9" t="s">
        <v>4</v>
      </c>
      <c r="AP26" s="9" t="s">
        <v>4</v>
      </c>
      <c r="AQ26" s="9" t="s">
        <v>4</v>
      </c>
      <c r="AR26" s="9" t="s">
        <v>4</v>
      </c>
      <c r="AS26" s="9" t="s">
        <v>4</v>
      </c>
      <c r="AT26" s="9" t="s">
        <v>4</v>
      </c>
      <c r="AU26" s="9" t="s">
        <v>4</v>
      </c>
      <c r="AV26" s="9" t="s">
        <v>4</v>
      </c>
      <c r="AW26" s="9" t="s">
        <v>4</v>
      </c>
      <c r="AX26" s="9" t="s">
        <v>4</v>
      </c>
      <c r="AY26" s="9" t="s">
        <v>4</v>
      </c>
      <c r="AZ26" s="9" t="s">
        <v>4</v>
      </c>
      <c r="BA26" s="9" t="s">
        <v>4</v>
      </c>
      <c r="BB26" s="9" t="s">
        <v>4</v>
      </c>
      <c r="BC26" s="9" t="s">
        <v>4</v>
      </c>
      <c r="BD26" s="9" t="s">
        <v>4</v>
      </c>
      <c r="BE26" s="9" t="s">
        <v>4</v>
      </c>
      <c r="BF26" s="9" t="s">
        <v>4</v>
      </c>
      <c r="BG26" s="9" t="s">
        <v>4</v>
      </c>
      <c r="BH26" s="9" t="s">
        <v>4</v>
      </c>
      <c r="BI26" s="9" t="s">
        <v>4</v>
      </c>
      <c r="BJ26" s="9" t="s">
        <v>4</v>
      </c>
      <c r="BK26" s="24"/>
    </row>
    <row r="27" spans="1:63" ht="20.100000000000001" customHeight="1" x14ac:dyDescent="0.2">
      <c r="A27" s="8" t="s">
        <v>74</v>
      </c>
      <c r="B27" s="9">
        <v>408000</v>
      </c>
      <c r="C27" s="9" t="s">
        <v>4</v>
      </c>
      <c r="D27" s="9">
        <v>46700</v>
      </c>
      <c r="E27" s="9">
        <v>46970</v>
      </c>
      <c r="F27" s="9">
        <v>58820</v>
      </c>
      <c r="G27" s="9">
        <v>43900</v>
      </c>
      <c r="H27" s="9">
        <v>44368</v>
      </c>
      <c r="I27" s="9">
        <v>53927</v>
      </c>
      <c r="J27" s="9">
        <v>48549</v>
      </c>
      <c r="K27" s="9">
        <v>43500</v>
      </c>
      <c r="L27" s="9">
        <v>18320</v>
      </c>
      <c r="M27" s="29"/>
      <c r="N27" s="26"/>
      <c r="O27" s="9" t="s">
        <v>4</v>
      </c>
      <c r="P27" s="9" t="s">
        <v>4</v>
      </c>
      <c r="Q27" s="9">
        <v>408000</v>
      </c>
      <c r="R27" s="9">
        <v>100</v>
      </c>
      <c r="S27" s="9">
        <v>46700</v>
      </c>
      <c r="T27" s="9">
        <v>11.45</v>
      </c>
      <c r="U27" s="9">
        <v>361300</v>
      </c>
      <c r="V27" s="9">
        <v>88.55</v>
      </c>
      <c r="W27" s="9">
        <v>93670</v>
      </c>
      <c r="X27" s="9">
        <v>22.96</v>
      </c>
      <c r="Y27" s="9">
        <v>314330</v>
      </c>
      <c r="Z27" s="9">
        <v>77.040000000000006</v>
      </c>
      <c r="AA27" s="9">
        <v>152490</v>
      </c>
      <c r="AB27" s="9">
        <v>37.380000000000003</v>
      </c>
      <c r="AC27" s="9">
        <v>255510</v>
      </c>
      <c r="AD27" s="9">
        <v>62.63</v>
      </c>
      <c r="AE27" s="9">
        <v>196390</v>
      </c>
      <c r="AF27" s="9">
        <v>48.13</v>
      </c>
      <c r="AG27" s="9">
        <v>211610</v>
      </c>
      <c r="AH27" s="9">
        <v>51.87</v>
      </c>
      <c r="AI27" s="9">
        <v>240758</v>
      </c>
      <c r="AJ27" s="9">
        <v>59.01</v>
      </c>
      <c r="AK27" s="9">
        <v>167242</v>
      </c>
      <c r="AL27" s="9">
        <v>40.99</v>
      </c>
      <c r="AM27" s="9">
        <v>294685</v>
      </c>
      <c r="AN27" s="9">
        <v>72.23</v>
      </c>
      <c r="AO27" s="9">
        <v>113315</v>
      </c>
      <c r="AP27" s="9">
        <v>27.77</v>
      </c>
      <c r="AQ27" s="9">
        <v>343234</v>
      </c>
      <c r="AR27" s="9">
        <v>84.13</v>
      </c>
      <c r="AS27" s="9">
        <v>64766</v>
      </c>
      <c r="AT27" s="9">
        <v>15.87</v>
      </c>
      <c r="AU27" s="9">
        <v>386734</v>
      </c>
      <c r="AV27" s="9">
        <v>94.79</v>
      </c>
      <c r="AW27" s="9">
        <v>21266</v>
      </c>
      <c r="AX27" s="9">
        <v>5.21</v>
      </c>
      <c r="AY27" s="9">
        <v>405054</v>
      </c>
      <c r="AZ27" s="9">
        <v>99.28</v>
      </c>
      <c r="BA27" s="9">
        <v>2946</v>
      </c>
      <c r="BB27" s="9">
        <v>0.72</v>
      </c>
      <c r="BC27" s="9">
        <v>405054</v>
      </c>
      <c r="BD27" s="9">
        <v>99.28</v>
      </c>
      <c r="BE27" s="9">
        <v>2946</v>
      </c>
      <c r="BF27" s="9">
        <v>0.72</v>
      </c>
      <c r="BG27" s="9">
        <v>405054</v>
      </c>
      <c r="BH27" s="9">
        <v>99.28</v>
      </c>
      <c r="BI27" s="9">
        <v>2946</v>
      </c>
      <c r="BJ27" s="9">
        <v>0.72</v>
      </c>
      <c r="BK27" s="24"/>
    </row>
    <row r="28" spans="1:63" ht="20.100000000000001" customHeight="1" x14ac:dyDescent="0.2">
      <c r="A28" s="8" t="s">
        <v>75</v>
      </c>
      <c r="B28" s="9" t="s">
        <v>4</v>
      </c>
      <c r="C28" s="9" t="s">
        <v>4</v>
      </c>
      <c r="D28" s="9" t="s">
        <v>4</v>
      </c>
      <c r="E28" s="9" t="s">
        <v>4</v>
      </c>
      <c r="F28" s="9" t="s">
        <v>4</v>
      </c>
      <c r="G28" s="9" t="s">
        <v>4</v>
      </c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29"/>
      <c r="N28" s="26"/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4</v>
      </c>
      <c r="U28" s="9" t="s">
        <v>4</v>
      </c>
      <c r="V28" s="9" t="s">
        <v>4</v>
      </c>
      <c r="W28" s="9" t="s">
        <v>4</v>
      </c>
      <c r="X28" s="9" t="s">
        <v>4</v>
      </c>
      <c r="Y28" s="9" t="s">
        <v>4</v>
      </c>
      <c r="Z28" s="9" t="s">
        <v>4</v>
      </c>
      <c r="AA28" s="9" t="s">
        <v>4</v>
      </c>
      <c r="AB28" s="9" t="s">
        <v>4</v>
      </c>
      <c r="AC28" s="9" t="s">
        <v>4</v>
      </c>
      <c r="AD28" s="9" t="s">
        <v>4</v>
      </c>
      <c r="AE28" s="9" t="s">
        <v>4</v>
      </c>
      <c r="AF28" s="9" t="s">
        <v>4</v>
      </c>
      <c r="AG28" s="9" t="s">
        <v>4</v>
      </c>
      <c r="AH28" s="9" t="s">
        <v>4</v>
      </c>
      <c r="AI28" s="9" t="s">
        <v>4</v>
      </c>
      <c r="AJ28" s="9" t="s">
        <v>4</v>
      </c>
      <c r="AK28" s="9" t="s">
        <v>4</v>
      </c>
      <c r="AL28" s="9" t="s">
        <v>4</v>
      </c>
      <c r="AM28" s="9" t="s">
        <v>4</v>
      </c>
      <c r="AN28" s="9" t="s">
        <v>4</v>
      </c>
      <c r="AO28" s="9" t="s">
        <v>4</v>
      </c>
      <c r="AP28" s="9" t="s">
        <v>4</v>
      </c>
      <c r="AQ28" s="9" t="s">
        <v>4</v>
      </c>
      <c r="AR28" s="9" t="s">
        <v>4</v>
      </c>
      <c r="AS28" s="9" t="s">
        <v>4</v>
      </c>
      <c r="AT28" s="9" t="s">
        <v>4</v>
      </c>
      <c r="AU28" s="9" t="s">
        <v>4</v>
      </c>
      <c r="AV28" s="9" t="s">
        <v>4</v>
      </c>
      <c r="AW28" s="9" t="s">
        <v>4</v>
      </c>
      <c r="AX28" s="9" t="s">
        <v>4</v>
      </c>
      <c r="AY28" s="9" t="s">
        <v>4</v>
      </c>
      <c r="AZ28" s="9" t="s">
        <v>4</v>
      </c>
      <c r="BA28" s="9" t="s">
        <v>4</v>
      </c>
      <c r="BB28" s="9" t="s">
        <v>4</v>
      </c>
      <c r="BC28" s="9" t="s">
        <v>4</v>
      </c>
      <c r="BD28" s="9" t="s">
        <v>4</v>
      </c>
      <c r="BE28" s="9" t="s">
        <v>4</v>
      </c>
      <c r="BF28" s="9" t="s">
        <v>4</v>
      </c>
      <c r="BG28" s="9" t="s">
        <v>4</v>
      </c>
      <c r="BH28" s="9" t="s">
        <v>4</v>
      </c>
      <c r="BI28" s="9" t="s">
        <v>4</v>
      </c>
      <c r="BJ28" s="9" t="s">
        <v>4</v>
      </c>
      <c r="BK28" s="24"/>
    </row>
    <row r="29" spans="1:63" ht="20.100000000000001" customHeight="1" x14ac:dyDescent="0.2">
      <c r="A29" s="8" t="s">
        <v>76</v>
      </c>
      <c r="B29" s="9" t="s">
        <v>4</v>
      </c>
      <c r="C29" s="9" t="s">
        <v>4</v>
      </c>
      <c r="D29" s="9" t="s">
        <v>4</v>
      </c>
      <c r="E29" s="9" t="s">
        <v>4</v>
      </c>
      <c r="F29" s="9" t="s">
        <v>4</v>
      </c>
      <c r="G29" s="9" t="s">
        <v>4</v>
      </c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29"/>
      <c r="N29" s="26"/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 t="s">
        <v>4</v>
      </c>
      <c r="U29" s="9" t="s">
        <v>4</v>
      </c>
      <c r="V29" s="9" t="s">
        <v>4</v>
      </c>
      <c r="W29" s="9" t="s">
        <v>4</v>
      </c>
      <c r="X29" s="9" t="s">
        <v>4</v>
      </c>
      <c r="Y29" s="9" t="s">
        <v>4</v>
      </c>
      <c r="Z29" s="9" t="s">
        <v>4</v>
      </c>
      <c r="AA29" s="9" t="s">
        <v>4</v>
      </c>
      <c r="AB29" s="9" t="s">
        <v>4</v>
      </c>
      <c r="AC29" s="9" t="s">
        <v>4</v>
      </c>
      <c r="AD29" s="9" t="s">
        <v>4</v>
      </c>
      <c r="AE29" s="9" t="s">
        <v>4</v>
      </c>
      <c r="AF29" s="9" t="s">
        <v>4</v>
      </c>
      <c r="AG29" s="9" t="s">
        <v>4</v>
      </c>
      <c r="AH29" s="9" t="s">
        <v>4</v>
      </c>
      <c r="AI29" s="9" t="s">
        <v>4</v>
      </c>
      <c r="AJ29" s="9" t="s">
        <v>4</v>
      </c>
      <c r="AK29" s="9" t="s">
        <v>4</v>
      </c>
      <c r="AL29" s="9" t="s">
        <v>4</v>
      </c>
      <c r="AM29" s="9" t="s">
        <v>4</v>
      </c>
      <c r="AN29" s="9" t="s">
        <v>4</v>
      </c>
      <c r="AO29" s="9" t="s">
        <v>4</v>
      </c>
      <c r="AP29" s="9" t="s">
        <v>4</v>
      </c>
      <c r="AQ29" s="9" t="s">
        <v>4</v>
      </c>
      <c r="AR29" s="9" t="s">
        <v>4</v>
      </c>
      <c r="AS29" s="9" t="s">
        <v>4</v>
      </c>
      <c r="AT29" s="9" t="s">
        <v>4</v>
      </c>
      <c r="AU29" s="9" t="s">
        <v>4</v>
      </c>
      <c r="AV29" s="9" t="s">
        <v>4</v>
      </c>
      <c r="AW29" s="9" t="s">
        <v>4</v>
      </c>
      <c r="AX29" s="9" t="s">
        <v>4</v>
      </c>
      <c r="AY29" s="9" t="s">
        <v>4</v>
      </c>
      <c r="AZ29" s="9" t="s">
        <v>4</v>
      </c>
      <c r="BA29" s="9" t="s">
        <v>4</v>
      </c>
      <c r="BB29" s="9" t="s">
        <v>4</v>
      </c>
      <c r="BC29" s="9" t="s">
        <v>4</v>
      </c>
      <c r="BD29" s="9" t="s">
        <v>4</v>
      </c>
      <c r="BE29" s="9" t="s">
        <v>4</v>
      </c>
      <c r="BF29" s="9" t="s">
        <v>4</v>
      </c>
      <c r="BG29" s="9" t="s">
        <v>4</v>
      </c>
      <c r="BH29" s="9" t="s">
        <v>4</v>
      </c>
      <c r="BI29" s="9" t="s">
        <v>4</v>
      </c>
      <c r="BJ29" s="9" t="s">
        <v>4</v>
      </c>
      <c r="BK29" s="24"/>
    </row>
    <row r="30" spans="1:63" ht="20.100000000000001" customHeight="1" x14ac:dyDescent="0.2">
      <c r="A30" s="8" t="s">
        <v>77</v>
      </c>
      <c r="B30" s="9" t="s">
        <v>4</v>
      </c>
      <c r="C30" s="9" t="s">
        <v>4</v>
      </c>
      <c r="D30" s="9" t="s">
        <v>4</v>
      </c>
      <c r="E30" s="9" t="s">
        <v>4</v>
      </c>
      <c r="F30" s="9" t="s">
        <v>4</v>
      </c>
      <c r="G30" s="9" t="s">
        <v>4</v>
      </c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29"/>
      <c r="N30" s="26"/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 t="s">
        <v>4</v>
      </c>
      <c r="U30" s="9" t="s">
        <v>4</v>
      </c>
      <c r="V30" s="9" t="s">
        <v>4</v>
      </c>
      <c r="W30" s="9" t="s">
        <v>4</v>
      </c>
      <c r="X30" s="9" t="s">
        <v>4</v>
      </c>
      <c r="Y30" s="9" t="s">
        <v>4</v>
      </c>
      <c r="Z30" s="9" t="s">
        <v>4</v>
      </c>
      <c r="AA30" s="9" t="s">
        <v>4</v>
      </c>
      <c r="AB30" s="9" t="s">
        <v>4</v>
      </c>
      <c r="AC30" s="9" t="s">
        <v>4</v>
      </c>
      <c r="AD30" s="9" t="s">
        <v>4</v>
      </c>
      <c r="AE30" s="9" t="s">
        <v>4</v>
      </c>
      <c r="AF30" s="9" t="s">
        <v>4</v>
      </c>
      <c r="AG30" s="9" t="s">
        <v>4</v>
      </c>
      <c r="AH30" s="9" t="s">
        <v>4</v>
      </c>
      <c r="AI30" s="9" t="s">
        <v>4</v>
      </c>
      <c r="AJ30" s="9" t="s">
        <v>4</v>
      </c>
      <c r="AK30" s="9" t="s">
        <v>4</v>
      </c>
      <c r="AL30" s="9" t="s">
        <v>4</v>
      </c>
      <c r="AM30" s="9" t="s">
        <v>4</v>
      </c>
      <c r="AN30" s="9" t="s">
        <v>4</v>
      </c>
      <c r="AO30" s="9" t="s">
        <v>4</v>
      </c>
      <c r="AP30" s="9" t="s">
        <v>4</v>
      </c>
      <c r="AQ30" s="9" t="s">
        <v>4</v>
      </c>
      <c r="AR30" s="9" t="s">
        <v>4</v>
      </c>
      <c r="AS30" s="9" t="s">
        <v>4</v>
      </c>
      <c r="AT30" s="9" t="s">
        <v>4</v>
      </c>
      <c r="AU30" s="9" t="s">
        <v>4</v>
      </c>
      <c r="AV30" s="9" t="s">
        <v>4</v>
      </c>
      <c r="AW30" s="9" t="s">
        <v>4</v>
      </c>
      <c r="AX30" s="9" t="s">
        <v>4</v>
      </c>
      <c r="AY30" s="9" t="s">
        <v>4</v>
      </c>
      <c r="AZ30" s="9" t="s">
        <v>4</v>
      </c>
      <c r="BA30" s="9" t="s">
        <v>4</v>
      </c>
      <c r="BB30" s="9" t="s">
        <v>4</v>
      </c>
      <c r="BC30" s="9" t="s">
        <v>4</v>
      </c>
      <c r="BD30" s="9" t="s">
        <v>4</v>
      </c>
      <c r="BE30" s="9" t="s">
        <v>4</v>
      </c>
      <c r="BF30" s="9" t="s">
        <v>4</v>
      </c>
      <c r="BG30" s="9" t="s">
        <v>4</v>
      </c>
      <c r="BH30" s="9" t="s">
        <v>4</v>
      </c>
      <c r="BI30" s="9" t="s">
        <v>4</v>
      </c>
      <c r="BJ30" s="9" t="s">
        <v>4</v>
      </c>
      <c r="BK30" s="24"/>
    </row>
    <row r="31" spans="1:63" ht="20.100000000000001" customHeight="1" x14ac:dyDescent="0.2">
      <c r="A31" s="8" t="s">
        <v>78</v>
      </c>
      <c r="B31" s="9" t="s">
        <v>4</v>
      </c>
      <c r="C31" s="9" t="s">
        <v>4</v>
      </c>
      <c r="D31" s="9" t="s">
        <v>4</v>
      </c>
      <c r="E31" s="9" t="s">
        <v>4</v>
      </c>
      <c r="F31" s="9" t="s">
        <v>4</v>
      </c>
      <c r="G31" s="9" t="s">
        <v>4</v>
      </c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29"/>
      <c r="N31" s="26">
        <v>4510</v>
      </c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 t="s">
        <v>4</v>
      </c>
      <c r="U31" s="9" t="s">
        <v>4</v>
      </c>
      <c r="V31" s="9" t="s">
        <v>4</v>
      </c>
      <c r="W31" s="9" t="s">
        <v>4</v>
      </c>
      <c r="X31" s="9" t="s">
        <v>4</v>
      </c>
      <c r="Y31" s="9" t="s">
        <v>4</v>
      </c>
      <c r="Z31" s="9" t="s">
        <v>4</v>
      </c>
      <c r="AA31" s="9" t="s">
        <v>4</v>
      </c>
      <c r="AB31" s="9" t="s">
        <v>4</v>
      </c>
      <c r="AC31" s="9" t="s">
        <v>4</v>
      </c>
      <c r="AD31" s="9" t="s">
        <v>4</v>
      </c>
      <c r="AE31" s="9" t="s">
        <v>4</v>
      </c>
      <c r="AF31" s="9" t="s">
        <v>4</v>
      </c>
      <c r="AG31" s="9" t="s">
        <v>4</v>
      </c>
      <c r="AH31" s="9" t="s">
        <v>4</v>
      </c>
      <c r="AI31" s="9" t="s">
        <v>4</v>
      </c>
      <c r="AJ31" s="9" t="s">
        <v>4</v>
      </c>
      <c r="AK31" s="9" t="s">
        <v>4</v>
      </c>
      <c r="AL31" s="9" t="s">
        <v>4</v>
      </c>
      <c r="AM31" s="9" t="s">
        <v>4</v>
      </c>
      <c r="AN31" s="9" t="s">
        <v>4</v>
      </c>
      <c r="AO31" s="9" t="s">
        <v>4</v>
      </c>
      <c r="AP31" s="9" t="s">
        <v>4</v>
      </c>
      <c r="AQ31" s="9" t="s">
        <v>4</v>
      </c>
      <c r="AR31" s="9" t="s">
        <v>4</v>
      </c>
      <c r="AS31" s="9" t="s">
        <v>4</v>
      </c>
      <c r="AT31" s="9" t="s">
        <v>4</v>
      </c>
      <c r="AU31" s="9" t="s">
        <v>4</v>
      </c>
      <c r="AV31" s="9" t="s">
        <v>4</v>
      </c>
      <c r="AW31" s="9" t="s">
        <v>4</v>
      </c>
      <c r="AX31" s="9" t="s">
        <v>4</v>
      </c>
      <c r="AY31" s="9" t="s">
        <v>4</v>
      </c>
      <c r="AZ31" s="9" t="s">
        <v>4</v>
      </c>
      <c r="BA31" s="9" t="s">
        <v>4</v>
      </c>
      <c r="BB31" s="9" t="s">
        <v>4</v>
      </c>
      <c r="BC31" s="9" t="s">
        <v>4</v>
      </c>
      <c r="BD31" s="9" t="s">
        <v>4</v>
      </c>
      <c r="BE31" s="9" t="s">
        <v>4</v>
      </c>
      <c r="BF31" s="9" t="s">
        <v>4</v>
      </c>
      <c r="BG31" s="9" t="s">
        <v>4</v>
      </c>
      <c r="BH31" s="9" t="s">
        <v>4</v>
      </c>
      <c r="BI31" s="9" t="s">
        <v>4</v>
      </c>
      <c r="BJ31" s="9" t="s">
        <v>4</v>
      </c>
      <c r="BK31" s="24"/>
    </row>
    <row r="32" spans="1:63" ht="20.100000000000001" customHeight="1" x14ac:dyDescent="0.2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29"/>
      <c r="N32" s="26">
        <v>1800</v>
      </c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24"/>
    </row>
    <row r="33" spans="1:63" ht="20.100000000000001" customHeight="1" x14ac:dyDescent="0.2">
      <c r="A33" s="8" t="s">
        <v>79</v>
      </c>
      <c r="B33" s="9">
        <v>408000</v>
      </c>
      <c r="C33" s="9" t="s">
        <v>4</v>
      </c>
      <c r="D33" s="9">
        <v>46700</v>
      </c>
      <c r="E33" s="9">
        <v>46970</v>
      </c>
      <c r="F33" s="9">
        <v>58820</v>
      </c>
      <c r="G33" s="9">
        <v>43900</v>
      </c>
      <c r="H33" s="9">
        <v>44368</v>
      </c>
      <c r="I33" s="9">
        <v>53927</v>
      </c>
      <c r="J33" s="9">
        <v>48549</v>
      </c>
      <c r="K33" s="9">
        <v>43500</v>
      </c>
      <c r="L33" s="9">
        <v>18320</v>
      </c>
      <c r="M33" s="29"/>
      <c r="N33" s="26"/>
      <c r="O33" s="9" t="s">
        <v>4</v>
      </c>
      <c r="P33" s="9" t="s">
        <v>4</v>
      </c>
      <c r="Q33" s="9">
        <v>408000</v>
      </c>
      <c r="R33" s="9">
        <v>100</v>
      </c>
      <c r="S33" s="9">
        <v>46700</v>
      </c>
      <c r="T33" s="9">
        <v>11.45</v>
      </c>
      <c r="U33" s="9">
        <v>361300</v>
      </c>
      <c r="V33" s="9">
        <v>88.55</v>
      </c>
      <c r="W33" s="9">
        <v>93670</v>
      </c>
      <c r="X33" s="9">
        <v>22.96</v>
      </c>
      <c r="Y33" s="9">
        <v>314330</v>
      </c>
      <c r="Z33" s="9">
        <v>77.040000000000006</v>
      </c>
      <c r="AA33" s="9">
        <v>152490</v>
      </c>
      <c r="AB33" s="9">
        <v>37.380000000000003</v>
      </c>
      <c r="AC33" s="9">
        <v>255510</v>
      </c>
      <c r="AD33" s="9">
        <v>62.63</v>
      </c>
      <c r="AE33" s="9">
        <v>196390</v>
      </c>
      <c r="AF33" s="9">
        <v>48.13</v>
      </c>
      <c r="AG33" s="9">
        <v>211610</v>
      </c>
      <c r="AH33" s="9">
        <v>51.87</v>
      </c>
      <c r="AI33" s="9">
        <v>240758</v>
      </c>
      <c r="AJ33" s="9">
        <v>59.01</v>
      </c>
      <c r="AK33" s="9">
        <v>167242</v>
      </c>
      <c r="AL33" s="9">
        <v>40.99</v>
      </c>
      <c r="AM33" s="9">
        <v>294685</v>
      </c>
      <c r="AN33" s="9">
        <v>72.23</v>
      </c>
      <c r="AO33" s="9">
        <v>113315</v>
      </c>
      <c r="AP33" s="9">
        <v>27.77</v>
      </c>
      <c r="AQ33" s="9">
        <v>343234</v>
      </c>
      <c r="AR33" s="9">
        <v>84.13</v>
      </c>
      <c r="AS33" s="9">
        <v>64766</v>
      </c>
      <c r="AT33" s="9">
        <v>15.87</v>
      </c>
      <c r="AU33" s="9">
        <v>386734</v>
      </c>
      <c r="AV33" s="9">
        <v>94.79</v>
      </c>
      <c r="AW33" s="9">
        <v>21266</v>
      </c>
      <c r="AX33" s="9">
        <v>5.21</v>
      </c>
      <c r="AY33" s="9">
        <v>405054</v>
      </c>
      <c r="AZ33" s="9">
        <v>99.28</v>
      </c>
      <c r="BA33" s="9">
        <v>2946</v>
      </c>
      <c r="BB33" s="9">
        <v>0.72</v>
      </c>
      <c r="BC33" s="9">
        <v>405054</v>
      </c>
      <c r="BD33" s="9">
        <v>99.28</v>
      </c>
      <c r="BE33" s="9">
        <v>2946</v>
      </c>
      <c r="BF33" s="9">
        <v>0.72</v>
      </c>
      <c r="BG33" s="9">
        <v>405054</v>
      </c>
      <c r="BH33" s="9">
        <v>99.28</v>
      </c>
      <c r="BI33" s="9">
        <v>2946</v>
      </c>
      <c r="BJ33" s="9">
        <v>0.72</v>
      </c>
      <c r="BK33" s="24"/>
    </row>
    <row r="34" spans="1:63" ht="20.100000000000001" customHeight="1" x14ac:dyDescent="0.2">
      <c r="A34" s="8" t="s">
        <v>80</v>
      </c>
      <c r="B34" s="9">
        <v>408000</v>
      </c>
      <c r="C34" s="9" t="s">
        <v>4</v>
      </c>
      <c r="D34" s="9">
        <v>46700</v>
      </c>
      <c r="E34" s="9">
        <v>46970</v>
      </c>
      <c r="F34" s="9">
        <v>58820</v>
      </c>
      <c r="G34" s="9">
        <v>43900</v>
      </c>
      <c r="H34" s="9">
        <v>44368</v>
      </c>
      <c r="I34" s="9">
        <v>53927</v>
      </c>
      <c r="J34" s="9">
        <v>48549</v>
      </c>
      <c r="K34" s="9">
        <v>43500</v>
      </c>
      <c r="L34" s="9">
        <v>18320</v>
      </c>
      <c r="M34" s="29"/>
      <c r="N34" s="26">
        <v>43500</v>
      </c>
      <c r="O34" s="9" t="s">
        <v>4</v>
      </c>
      <c r="P34" s="9" t="s">
        <v>4</v>
      </c>
      <c r="Q34" s="9">
        <v>408000</v>
      </c>
      <c r="R34" s="9">
        <v>100</v>
      </c>
      <c r="S34" s="9">
        <v>46700</v>
      </c>
      <c r="T34" s="9">
        <v>11.45</v>
      </c>
      <c r="U34" s="9">
        <v>361300</v>
      </c>
      <c r="V34" s="9">
        <v>88.55</v>
      </c>
      <c r="W34" s="9">
        <v>93670</v>
      </c>
      <c r="X34" s="9">
        <v>22.96</v>
      </c>
      <c r="Y34" s="9">
        <v>314330</v>
      </c>
      <c r="Z34" s="9">
        <v>77.040000000000006</v>
      </c>
      <c r="AA34" s="9">
        <v>152490</v>
      </c>
      <c r="AB34" s="9">
        <v>37.380000000000003</v>
      </c>
      <c r="AC34" s="9">
        <v>255510</v>
      </c>
      <c r="AD34" s="9">
        <v>62.63</v>
      </c>
      <c r="AE34" s="9">
        <v>196390</v>
      </c>
      <c r="AF34" s="9">
        <v>48.13</v>
      </c>
      <c r="AG34" s="9">
        <v>211610</v>
      </c>
      <c r="AH34" s="9">
        <v>51.87</v>
      </c>
      <c r="AI34" s="9">
        <v>240758</v>
      </c>
      <c r="AJ34" s="9">
        <v>59.01</v>
      </c>
      <c r="AK34" s="9">
        <v>167242</v>
      </c>
      <c r="AL34" s="9">
        <v>40.99</v>
      </c>
      <c r="AM34" s="9">
        <v>294685</v>
      </c>
      <c r="AN34" s="9">
        <v>72.23</v>
      </c>
      <c r="AO34" s="9">
        <v>113315</v>
      </c>
      <c r="AP34" s="9">
        <v>27.77</v>
      </c>
      <c r="AQ34" s="9">
        <v>343234</v>
      </c>
      <c r="AR34" s="9">
        <v>84.13</v>
      </c>
      <c r="AS34" s="9">
        <v>64766</v>
      </c>
      <c r="AT34" s="9">
        <v>15.87</v>
      </c>
      <c r="AU34" s="9">
        <v>386734</v>
      </c>
      <c r="AV34" s="9">
        <v>94.79</v>
      </c>
      <c r="AW34" s="9">
        <v>21266</v>
      </c>
      <c r="AX34" s="9">
        <v>5.21</v>
      </c>
      <c r="AY34" s="9">
        <v>405054</v>
      </c>
      <c r="AZ34" s="9">
        <v>99.28</v>
      </c>
      <c r="BA34" s="9">
        <v>2946</v>
      </c>
      <c r="BB34" s="9">
        <v>0.72</v>
      </c>
      <c r="BC34" s="9">
        <v>405054</v>
      </c>
      <c r="BD34" s="9">
        <v>99.28</v>
      </c>
      <c r="BE34" s="9">
        <v>2946</v>
      </c>
      <c r="BF34" s="9">
        <v>0.72</v>
      </c>
      <c r="BG34" s="9">
        <v>405054</v>
      </c>
      <c r="BH34" s="9">
        <v>99.28</v>
      </c>
      <c r="BI34" s="9">
        <v>2946</v>
      </c>
      <c r="BJ34" s="9">
        <v>0.72</v>
      </c>
      <c r="BK34" s="24"/>
    </row>
    <row r="35" spans="1:63" ht="20.100000000000001" customHeight="1" x14ac:dyDescent="0.2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29"/>
      <c r="N35" s="26">
        <v>1280</v>
      </c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24"/>
    </row>
    <row r="36" spans="1:63" ht="20.100000000000001" customHeight="1" x14ac:dyDescent="0.2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29"/>
      <c r="N36" s="26">
        <v>4880</v>
      </c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24"/>
    </row>
    <row r="37" spans="1:63" ht="20.100000000000001" customHeight="1" x14ac:dyDescent="0.2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29"/>
      <c r="N37" s="26">
        <v>1280</v>
      </c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24"/>
    </row>
    <row r="38" spans="1:63" ht="20.100000000000001" customHeight="1" x14ac:dyDescent="0.2">
      <c r="A38" s="8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29"/>
      <c r="N38" s="26">
        <v>43500</v>
      </c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24"/>
    </row>
    <row r="39" spans="1:63" ht="20.100000000000001" customHeight="1" x14ac:dyDescent="0.2">
      <c r="A39" s="8" t="s">
        <v>9</v>
      </c>
      <c r="B39" s="9">
        <v>180500</v>
      </c>
      <c r="C39" s="9" t="s">
        <v>4</v>
      </c>
      <c r="D39" s="9">
        <v>15393.5</v>
      </c>
      <c r="E39" s="9">
        <v>31099</v>
      </c>
      <c r="F39" s="9">
        <v>3096</v>
      </c>
      <c r="G39" s="9">
        <v>10074.5</v>
      </c>
      <c r="H39" s="9">
        <v>7543.2</v>
      </c>
      <c r="I39" s="9">
        <v>810</v>
      </c>
      <c r="J39" s="9">
        <v>4615.3599999999997</v>
      </c>
      <c r="K39" s="9">
        <v>9160.44</v>
      </c>
      <c r="L39" s="9">
        <v>3093.9</v>
      </c>
      <c r="M39" s="29"/>
      <c r="N39" s="26"/>
      <c r="O39" s="9" t="s">
        <v>4</v>
      </c>
      <c r="P39" s="9" t="s">
        <v>4</v>
      </c>
      <c r="Q39" s="9">
        <v>180500</v>
      </c>
      <c r="R39" s="9">
        <v>100</v>
      </c>
      <c r="S39" s="9">
        <v>15393.5</v>
      </c>
      <c r="T39" s="9">
        <v>8.5299999999999994</v>
      </c>
      <c r="U39" s="9">
        <v>165106.5</v>
      </c>
      <c r="V39" s="9">
        <v>91.47</v>
      </c>
      <c r="W39" s="9">
        <v>46492.5</v>
      </c>
      <c r="X39" s="9">
        <v>25.76</v>
      </c>
      <c r="Y39" s="9">
        <v>134007.5</v>
      </c>
      <c r="Z39" s="9">
        <v>74.239999999999995</v>
      </c>
      <c r="AA39" s="9">
        <v>49588.5</v>
      </c>
      <c r="AB39" s="9">
        <v>27.47</v>
      </c>
      <c r="AC39" s="9">
        <v>130911.5</v>
      </c>
      <c r="AD39" s="9">
        <v>72.53</v>
      </c>
      <c r="AE39" s="9">
        <v>59663</v>
      </c>
      <c r="AF39" s="9">
        <v>33.049999999999997</v>
      </c>
      <c r="AG39" s="9">
        <v>120837</v>
      </c>
      <c r="AH39" s="9">
        <v>66.95</v>
      </c>
      <c r="AI39" s="9">
        <v>67206.2</v>
      </c>
      <c r="AJ39" s="9">
        <v>37.229999999999997</v>
      </c>
      <c r="AK39" s="9">
        <v>113293.8</v>
      </c>
      <c r="AL39" s="9">
        <v>62.77</v>
      </c>
      <c r="AM39" s="9">
        <v>68016.2</v>
      </c>
      <c r="AN39" s="9">
        <v>37.68</v>
      </c>
      <c r="AO39" s="9">
        <v>112483.8</v>
      </c>
      <c r="AP39" s="9">
        <v>62.32</v>
      </c>
      <c r="AQ39" s="9">
        <v>72631.56</v>
      </c>
      <c r="AR39" s="9">
        <v>40.24</v>
      </c>
      <c r="AS39" s="9">
        <v>107868.44</v>
      </c>
      <c r="AT39" s="9">
        <v>59.76</v>
      </c>
      <c r="AU39" s="9">
        <v>81792</v>
      </c>
      <c r="AV39" s="9">
        <v>45.31</v>
      </c>
      <c r="AW39" s="9">
        <v>98708</v>
      </c>
      <c r="AX39" s="9">
        <v>54.69</v>
      </c>
      <c r="AY39" s="9">
        <v>84885.9</v>
      </c>
      <c r="AZ39" s="9">
        <v>47.03</v>
      </c>
      <c r="BA39" s="9">
        <v>95614.1</v>
      </c>
      <c r="BB39" s="9">
        <v>52.97</v>
      </c>
      <c r="BC39" s="9">
        <v>84885.9</v>
      </c>
      <c r="BD39" s="9">
        <v>47.03</v>
      </c>
      <c r="BE39" s="9">
        <v>95614.1</v>
      </c>
      <c r="BF39" s="9">
        <v>52.97</v>
      </c>
      <c r="BG39" s="9">
        <v>84885.9</v>
      </c>
      <c r="BH39" s="9">
        <v>47.03</v>
      </c>
      <c r="BI39" s="9">
        <v>95614.1</v>
      </c>
      <c r="BJ39" s="9">
        <v>52.97</v>
      </c>
      <c r="BK39" s="24"/>
    </row>
    <row r="40" spans="1:63" ht="20.100000000000001" customHeight="1" x14ac:dyDescent="0.2">
      <c r="A40" s="8" t="s">
        <v>81</v>
      </c>
      <c r="B40" s="9" t="s">
        <v>4</v>
      </c>
      <c r="C40" s="9" t="s">
        <v>4</v>
      </c>
      <c r="D40" s="9" t="s">
        <v>4</v>
      </c>
      <c r="E40" s="9" t="s">
        <v>4</v>
      </c>
      <c r="F40" s="9" t="s">
        <v>4</v>
      </c>
      <c r="G40" s="9" t="s">
        <v>4</v>
      </c>
      <c r="H40" s="9" t="s">
        <v>4</v>
      </c>
      <c r="I40" s="9" t="s">
        <v>4</v>
      </c>
      <c r="J40" s="9" t="s">
        <v>4</v>
      </c>
      <c r="K40" s="9" t="s">
        <v>4</v>
      </c>
      <c r="L40" s="9" t="s">
        <v>4</v>
      </c>
      <c r="M40" s="29"/>
      <c r="N40" s="26"/>
      <c r="O40" s="9" t="s">
        <v>4</v>
      </c>
      <c r="P40" s="9" t="s">
        <v>4</v>
      </c>
      <c r="Q40" s="9" t="s">
        <v>4</v>
      </c>
      <c r="R40" s="9" t="s">
        <v>4</v>
      </c>
      <c r="S40" s="9" t="s">
        <v>4</v>
      </c>
      <c r="T40" s="9" t="s">
        <v>4</v>
      </c>
      <c r="U40" s="9" t="s">
        <v>4</v>
      </c>
      <c r="V40" s="9" t="s">
        <v>4</v>
      </c>
      <c r="W40" s="9" t="s">
        <v>4</v>
      </c>
      <c r="X40" s="9" t="s">
        <v>4</v>
      </c>
      <c r="Y40" s="9" t="s">
        <v>4</v>
      </c>
      <c r="Z40" s="9" t="s">
        <v>4</v>
      </c>
      <c r="AA40" s="9" t="s">
        <v>4</v>
      </c>
      <c r="AB40" s="9" t="s">
        <v>4</v>
      </c>
      <c r="AC40" s="9" t="s">
        <v>4</v>
      </c>
      <c r="AD40" s="9" t="s">
        <v>4</v>
      </c>
      <c r="AE40" s="9" t="s">
        <v>4</v>
      </c>
      <c r="AF40" s="9" t="s">
        <v>4</v>
      </c>
      <c r="AG40" s="9" t="s">
        <v>4</v>
      </c>
      <c r="AH40" s="9" t="s">
        <v>4</v>
      </c>
      <c r="AI40" s="9" t="s">
        <v>4</v>
      </c>
      <c r="AJ40" s="9" t="s">
        <v>4</v>
      </c>
      <c r="AK40" s="9" t="s">
        <v>4</v>
      </c>
      <c r="AL40" s="9" t="s">
        <v>4</v>
      </c>
      <c r="AM40" s="9" t="s">
        <v>4</v>
      </c>
      <c r="AN40" s="9" t="s">
        <v>4</v>
      </c>
      <c r="AO40" s="9" t="s">
        <v>4</v>
      </c>
      <c r="AP40" s="9" t="s">
        <v>4</v>
      </c>
      <c r="AQ40" s="9" t="s">
        <v>4</v>
      </c>
      <c r="AR40" s="9" t="s">
        <v>4</v>
      </c>
      <c r="AS40" s="9" t="s">
        <v>4</v>
      </c>
      <c r="AT40" s="9" t="s">
        <v>4</v>
      </c>
      <c r="AU40" s="9" t="s">
        <v>4</v>
      </c>
      <c r="AV40" s="9" t="s">
        <v>4</v>
      </c>
      <c r="AW40" s="9" t="s">
        <v>4</v>
      </c>
      <c r="AX40" s="9" t="s">
        <v>4</v>
      </c>
      <c r="AY40" s="9" t="s">
        <v>4</v>
      </c>
      <c r="AZ40" s="9" t="s">
        <v>4</v>
      </c>
      <c r="BA40" s="9" t="s">
        <v>4</v>
      </c>
      <c r="BB40" s="9" t="s">
        <v>4</v>
      </c>
      <c r="BC40" s="9" t="s">
        <v>4</v>
      </c>
      <c r="BD40" s="9" t="s">
        <v>4</v>
      </c>
      <c r="BE40" s="9" t="s">
        <v>4</v>
      </c>
      <c r="BF40" s="9" t="s">
        <v>4</v>
      </c>
      <c r="BG40" s="9" t="s">
        <v>4</v>
      </c>
      <c r="BH40" s="9" t="s">
        <v>4</v>
      </c>
      <c r="BI40" s="9" t="s">
        <v>4</v>
      </c>
      <c r="BJ40" s="9" t="s">
        <v>4</v>
      </c>
      <c r="BK40" s="24"/>
    </row>
    <row r="41" spans="1:63" ht="20.100000000000001" customHeight="1" x14ac:dyDescent="0.2">
      <c r="A41" s="8" t="s">
        <v>82</v>
      </c>
      <c r="B41" s="9" t="s">
        <v>4</v>
      </c>
      <c r="C41" s="9" t="s">
        <v>4</v>
      </c>
      <c r="D41" s="9" t="s">
        <v>4</v>
      </c>
      <c r="E41" s="9" t="s">
        <v>4</v>
      </c>
      <c r="F41" s="9" t="s">
        <v>4</v>
      </c>
      <c r="G41" s="9" t="s">
        <v>4</v>
      </c>
      <c r="H41" s="9" t="s">
        <v>4</v>
      </c>
      <c r="I41" s="9" t="s">
        <v>4</v>
      </c>
      <c r="J41" s="9" t="s">
        <v>4</v>
      </c>
      <c r="K41" s="9" t="s">
        <v>4</v>
      </c>
      <c r="L41" s="9" t="s">
        <v>4</v>
      </c>
      <c r="M41" s="29"/>
      <c r="N41" s="26"/>
      <c r="O41" s="9" t="s">
        <v>4</v>
      </c>
      <c r="P41" s="9" t="s">
        <v>4</v>
      </c>
      <c r="Q41" s="9" t="s">
        <v>4</v>
      </c>
      <c r="R41" s="9" t="s">
        <v>4</v>
      </c>
      <c r="S41" s="9" t="s">
        <v>4</v>
      </c>
      <c r="T41" s="9" t="s">
        <v>4</v>
      </c>
      <c r="U41" s="9" t="s">
        <v>4</v>
      </c>
      <c r="V41" s="9" t="s">
        <v>4</v>
      </c>
      <c r="W41" s="9" t="s">
        <v>4</v>
      </c>
      <c r="X41" s="9" t="s">
        <v>4</v>
      </c>
      <c r="Y41" s="9" t="s">
        <v>4</v>
      </c>
      <c r="Z41" s="9" t="s">
        <v>4</v>
      </c>
      <c r="AA41" s="9" t="s">
        <v>4</v>
      </c>
      <c r="AB41" s="9" t="s">
        <v>4</v>
      </c>
      <c r="AC41" s="9" t="s">
        <v>4</v>
      </c>
      <c r="AD41" s="9" t="s">
        <v>4</v>
      </c>
      <c r="AE41" s="9" t="s">
        <v>4</v>
      </c>
      <c r="AF41" s="9" t="s">
        <v>4</v>
      </c>
      <c r="AG41" s="9" t="s">
        <v>4</v>
      </c>
      <c r="AH41" s="9" t="s">
        <v>4</v>
      </c>
      <c r="AI41" s="9" t="s">
        <v>4</v>
      </c>
      <c r="AJ41" s="9" t="s">
        <v>4</v>
      </c>
      <c r="AK41" s="9" t="s">
        <v>4</v>
      </c>
      <c r="AL41" s="9" t="s">
        <v>4</v>
      </c>
      <c r="AM41" s="9" t="s">
        <v>4</v>
      </c>
      <c r="AN41" s="9" t="s">
        <v>4</v>
      </c>
      <c r="AO41" s="9" t="s">
        <v>4</v>
      </c>
      <c r="AP41" s="9" t="s">
        <v>4</v>
      </c>
      <c r="AQ41" s="9" t="s">
        <v>4</v>
      </c>
      <c r="AR41" s="9" t="s">
        <v>4</v>
      </c>
      <c r="AS41" s="9" t="s">
        <v>4</v>
      </c>
      <c r="AT41" s="9" t="s">
        <v>4</v>
      </c>
      <c r="AU41" s="9" t="s">
        <v>4</v>
      </c>
      <c r="AV41" s="9" t="s">
        <v>4</v>
      </c>
      <c r="AW41" s="9" t="s">
        <v>4</v>
      </c>
      <c r="AX41" s="9" t="s">
        <v>4</v>
      </c>
      <c r="AY41" s="9" t="s">
        <v>4</v>
      </c>
      <c r="AZ41" s="9" t="s">
        <v>4</v>
      </c>
      <c r="BA41" s="9" t="s">
        <v>4</v>
      </c>
      <c r="BB41" s="9" t="s">
        <v>4</v>
      </c>
      <c r="BC41" s="9" t="s">
        <v>4</v>
      </c>
      <c r="BD41" s="9" t="s">
        <v>4</v>
      </c>
      <c r="BE41" s="9" t="s">
        <v>4</v>
      </c>
      <c r="BF41" s="9" t="s">
        <v>4</v>
      </c>
      <c r="BG41" s="9" t="s">
        <v>4</v>
      </c>
      <c r="BH41" s="9" t="s">
        <v>4</v>
      </c>
      <c r="BI41" s="9" t="s">
        <v>4</v>
      </c>
      <c r="BJ41" s="9" t="s">
        <v>4</v>
      </c>
      <c r="BK41" s="24"/>
    </row>
    <row r="42" spans="1:63" ht="20.100000000000001" customHeight="1" x14ac:dyDescent="0.2">
      <c r="A42" s="8" t="s">
        <v>83</v>
      </c>
      <c r="B42" s="9">
        <v>2000</v>
      </c>
      <c r="C42" s="9" t="s">
        <v>4</v>
      </c>
      <c r="D42" s="9">
        <v>210</v>
      </c>
      <c r="E42" s="9">
        <v>220</v>
      </c>
      <c r="F42" s="9">
        <v>180</v>
      </c>
      <c r="G42" s="9">
        <v>220</v>
      </c>
      <c r="H42" s="9">
        <v>190</v>
      </c>
      <c r="I42" s="9">
        <v>210</v>
      </c>
      <c r="J42" s="9">
        <v>180</v>
      </c>
      <c r="K42" s="9">
        <v>200</v>
      </c>
      <c r="L42" s="9" t="s">
        <v>4</v>
      </c>
      <c r="M42" s="29">
        <v>190</v>
      </c>
      <c r="N42" s="26">
        <v>210</v>
      </c>
      <c r="O42" s="9" t="s">
        <v>4</v>
      </c>
      <c r="P42" s="9" t="s">
        <v>4</v>
      </c>
      <c r="Q42" s="9">
        <v>2000</v>
      </c>
      <c r="R42" s="9">
        <v>100</v>
      </c>
      <c r="S42" s="9">
        <v>210</v>
      </c>
      <c r="T42" s="9">
        <v>10.5</v>
      </c>
      <c r="U42" s="9">
        <v>1790</v>
      </c>
      <c r="V42" s="9">
        <v>89.5</v>
      </c>
      <c r="W42" s="9">
        <v>430</v>
      </c>
      <c r="X42" s="9">
        <v>21.5</v>
      </c>
      <c r="Y42" s="9">
        <v>1570</v>
      </c>
      <c r="Z42" s="9">
        <v>78.5</v>
      </c>
      <c r="AA42" s="9">
        <v>610</v>
      </c>
      <c r="AB42" s="9">
        <v>30.5</v>
      </c>
      <c r="AC42" s="9">
        <v>1390</v>
      </c>
      <c r="AD42" s="9">
        <v>69.5</v>
      </c>
      <c r="AE42" s="9">
        <v>830</v>
      </c>
      <c r="AF42" s="9">
        <v>41.5</v>
      </c>
      <c r="AG42" s="9">
        <v>1170</v>
      </c>
      <c r="AH42" s="9">
        <v>58.5</v>
      </c>
      <c r="AI42" s="9">
        <v>1020</v>
      </c>
      <c r="AJ42" s="9">
        <v>51</v>
      </c>
      <c r="AK42" s="9">
        <v>980</v>
      </c>
      <c r="AL42" s="9">
        <v>49</v>
      </c>
      <c r="AM42" s="9">
        <v>1230</v>
      </c>
      <c r="AN42" s="9">
        <v>61.5</v>
      </c>
      <c r="AO42" s="9">
        <v>770</v>
      </c>
      <c r="AP42" s="9">
        <v>38.5</v>
      </c>
      <c r="AQ42" s="9">
        <v>1410</v>
      </c>
      <c r="AR42" s="9">
        <v>70.5</v>
      </c>
      <c r="AS42" s="9">
        <v>590</v>
      </c>
      <c r="AT42" s="9">
        <v>29.5</v>
      </c>
      <c r="AU42" s="9">
        <v>1610</v>
      </c>
      <c r="AV42" s="9">
        <v>80.5</v>
      </c>
      <c r="AW42" s="9">
        <v>390</v>
      </c>
      <c r="AX42" s="9">
        <v>19.5</v>
      </c>
      <c r="AY42" s="9">
        <v>1610</v>
      </c>
      <c r="AZ42" s="9">
        <v>80.5</v>
      </c>
      <c r="BA42" s="9">
        <v>390</v>
      </c>
      <c r="BB42" s="9">
        <v>19.5</v>
      </c>
      <c r="BC42" s="9">
        <v>1610</v>
      </c>
      <c r="BD42" s="9">
        <v>80.5</v>
      </c>
      <c r="BE42" s="9">
        <v>390</v>
      </c>
      <c r="BF42" s="9">
        <v>19.5</v>
      </c>
      <c r="BG42" s="9">
        <v>1610</v>
      </c>
      <c r="BH42" s="9">
        <v>80.5</v>
      </c>
      <c r="BI42" s="9">
        <v>390</v>
      </c>
      <c r="BJ42" s="9">
        <v>19.5</v>
      </c>
      <c r="BK42" s="24"/>
    </row>
    <row r="43" spans="1:63" ht="20.100000000000001" customHeight="1" x14ac:dyDescent="0.2">
      <c r="A43" s="8" t="s">
        <v>84</v>
      </c>
      <c r="B43" s="9">
        <v>100000</v>
      </c>
      <c r="C43" s="9" t="s">
        <v>4</v>
      </c>
      <c r="D43" s="9">
        <v>14783.5</v>
      </c>
      <c r="E43" s="9">
        <v>16099</v>
      </c>
      <c r="F43" s="9">
        <v>2516</v>
      </c>
      <c r="G43" s="9">
        <v>7234.5</v>
      </c>
      <c r="H43" s="9">
        <v>3593.2</v>
      </c>
      <c r="I43" s="9" t="s">
        <v>4</v>
      </c>
      <c r="J43" s="9">
        <v>4055.36</v>
      </c>
      <c r="K43" s="9">
        <v>8480.44</v>
      </c>
      <c r="L43" s="9">
        <v>3093.9</v>
      </c>
      <c r="M43" s="29"/>
      <c r="N43" s="26"/>
      <c r="O43" s="9" t="s">
        <v>4</v>
      </c>
      <c r="P43" s="9" t="s">
        <v>4</v>
      </c>
      <c r="Q43" s="9">
        <v>100000</v>
      </c>
      <c r="R43" s="9">
        <v>100</v>
      </c>
      <c r="S43" s="9">
        <v>14783.5</v>
      </c>
      <c r="T43" s="9">
        <v>14.78</v>
      </c>
      <c r="U43" s="9">
        <v>85216.5</v>
      </c>
      <c r="V43" s="9">
        <v>85.22</v>
      </c>
      <c r="W43" s="9">
        <v>30882.5</v>
      </c>
      <c r="X43" s="9">
        <v>30.88</v>
      </c>
      <c r="Y43" s="9">
        <v>69117.5</v>
      </c>
      <c r="Z43" s="9">
        <v>69.12</v>
      </c>
      <c r="AA43" s="9">
        <v>33398.5</v>
      </c>
      <c r="AB43" s="9">
        <v>33.4</v>
      </c>
      <c r="AC43" s="9">
        <v>66601.5</v>
      </c>
      <c r="AD43" s="9">
        <v>66.599999999999994</v>
      </c>
      <c r="AE43" s="9">
        <v>40633</v>
      </c>
      <c r="AF43" s="9">
        <v>40.630000000000003</v>
      </c>
      <c r="AG43" s="9">
        <v>59367</v>
      </c>
      <c r="AH43" s="9">
        <v>59.37</v>
      </c>
      <c r="AI43" s="9">
        <v>44226.2</v>
      </c>
      <c r="AJ43" s="9">
        <v>44.23</v>
      </c>
      <c r="AK43" s="9">
        <v>55773.8</v>
      </c>
      <c r="AL43" s="9">
        <v>55.77</v>
      </c>
      <c r="AM43" s="9">
        <v>44226.2</v>
      </c>
      <c r="AN43" s="9">
        <v>44.23</v>
      </c>
      <c r="AO43" s="9">
        <v>55773.8</v>
      </c>
      <c r="AP43" s="9">
        <v>55.77</v>
      </c>
      <c r="AQ43" s="9">
        <v>48281.56</v>
      </c>
      <c r="AR43" s="9">
        <v>48.28</v>
      </c>
      <c r="AS43" s="9">
        <v>51718.44</v>
      </c>
      <c r="AT43" s="9">
        <v>51.72</v>
      </c>
      <c r="AU43" s="9">
        <v>56762</v>
      </c>
      <c r="AV43" s="9">
        <v>56.76</v>
      </c>
      <c r="AW43" s="9">
        <v>43238</v>
      </c>
      <c r="AX43" s="9">
        <v>43.24</v>
      </c>
      <c r="AY43" s="9">
        <v>59855.9</v>
      </c>
      <c r="AZ43" s="9">
        <v>59.86</v>
      </c>
      <c r="BA43" s="9">
        <v>40144.1</v>
      </c>
      <c r="BB43" s="9">
        <v>40.14</v>
      </c>
      <c r="BC43" s="9">
        <v>59855.9</v>
      </c>
      <c r="BD43" s="9">
        <v>59.86</v>
      </c>
      <c r="BE43" s="9">
        <v>40144.1</v>
      </c>
      <c r="BF43" s="9">
        <v>40.14</v>
      </c>
      <c r="BG43" s="9">
        <v>59855.9</v>
      </c>
      <c r="BH43" s="9">
        <v>59.86</v>
      </c>
      <c r="BI43" s="9">
        <v>40144.1</v>
      </c>
      <c r="BJ43" s="9">
        <v>40.14</v>
      </c>
      <c r="BK43" s="24"/>
    </row>
    <row r="44" spans="1:63" ht="20.100000000000001" customHeight="1" x14ac:dyDescent="0.2">
      <c r="A44" s="8" t="s">
        <v>85</v>
      </c>
      <c r="B44" s="9">
        <v>100000</v>
      </c>
      <c r="C44" s="9" t="s">
        <v>4</v>
      </c>
      <c r="D44" s="9">
        <v>14783.5</v>
      </c>
      <c r="E44" s="9">
        <v>16099</v>
      </c>
      <c r="F44" s="9">
        <v>2516</v>
      </c>
      <c r="G44" s="9">
        <v>7234.5</v>
      </c>
      <c r="H44" s="9">
        <v>3593.2</v>
      </c>
      <c r="I44" s="9" t="s">
        <v>4</v>
      </c>
      <c r="J44" s="9">
        <v>4055.36</v>
      </c>
      <c r="K44" s="9">
        <v>8480.44</v>
      </c>
      <c r="L44" s="9">
        <v>3093.9</v>
      </c>
      <c r="M44" s="29"/>
      <c r="N44" s="26">
        <v>4250.38</v>
      </c>
      <c r="O44" s="9" t="s">
        <v>4</v>
      </c>
      <c r="P44" s="9" t="s">
        <v>4</v>
      </c>
      <c r="Q44" s="9">
        <v>100000</v>
      </c>
      <c r="R44" s="9">
        <v>100</v>
      </c>
      <c r="S44" s="9">
        <v>14783.5</v>
      </c>
      <c r="T44" s="9">
        <v>14.78</v>
      </c>
      <c r="U44" s="9">
        <v>85216.5</v>
      </c>
      <c r="V44" s="9">
        <v>85.22</v>
      </c>
      <c r="W44" s="9">
        <v>30882.5</v>
      </c>
      <c r="X44" s="9">
        <v>30.88</v>
      </c>
      <c r="Y44" s="9">
        <v>69117.5</v>
      </c>
      <c r="Z44" s="9">
        <v>69.12</v>
      </c>
      <c r="AA44" s="9">
        <v>33398.5</v>
      </c>
      <c r="AB44" s="9">
        <v>33.4</v>
      </c>
      <c r="AC44" s="9">
        <v>66601.5</v>
      </c>
      <c r="AD44" s="9">
        <v>66.599999999999994</v>
      </c>
      <c r="AE44" s="9">
        <v>40633</v>
      </c>
      <c r="AF44" s="9">
        <v>40.630000000000003</v>
      </c>
      <c r="AG44" s="9">
        <v>59367</v>
      </c>
      <c r="AH44" s="9">
        <v>59.37</v>
      </c>
      <c r="AI44" s="9">
        <v>44226.2</v>
      </c>
      <c r="AJ44" s="9">
        <v>44.23</v>
      </c>
      <c r="AK44" s="9">
        <v>55773.8</v>
      </c>
      <c r="AL44" s="9">
        <v>55.77</v>
      </c>
      <c r="AM44" s="9">
        <v>44226.2</v>
      </c>
      <c r="AN44" s="9">
        <v>44.23</v>
      </c>
      <c r="AO44" s="9">
        <v>55773.8</v>
      </c>
      <c r="AP44" s="9">
        <v>55.77</v>
      </c>
      <c r="AQ44" s="9">
        <v>48281.56</v>
      </c>
      <c r="AR44" s="9">
        <v>48.28</v>
      </c>
      <c r="AS44" s="9">
        <v>51718.44</v>
      </c>
      <c r="AT44" s="9">
        <v>51.72</v>
      </c>
      <c r="AU44" s="9">
        <v>56762</v>
      </c>
      <c r="AV44" s="9">
        <v>56.76</v>
      </c>
      <c r="AW44" s="9">
        <v>43238</v>
      </c>
      <c r="AX44" s="9">
        <v>43.24</v>
      </c>
      <c r="AY44" s="9">
        <v>59855.9</v>
      </c>
      <c r="AZ44" s="9">
        <v>59.86</v>
      </c>
      <c r="BA44" s="9">
        <v>40144.1</v>
      </c>
      <c r="BB44" s="9">
        <v>40.14</v>
      </c>
      <c r="BC44" s="9">
        <v>59855.9</v>
      </c>
      <c r="BD44" s="9">
        <v>59.86</v>
      </c>
      <c r="BE44" s="9">
        <v>40144.1</v>
      </c>
      <c r="BF44" s="9">
        <v>40.14</v>
      </c>
      <c r="BG44" s="9">
        <v>59855.9</v>
      </c>
      <c r="BH44" s="9">
        <v>59.86</v>
      </c>
      <c r="BI44" s="9">
        <v>40144.1</v>
      </c>
      <c r="BJ44" s="9">
        <v>40.14</v>
      </c>
      <c r="BK44" s="24"/>
    </row>
    <row r="45" spans="1:63" ht="20.100000000000001" customHeight="1" x14ac:dyDescent="0.2">
      <c r="A45" s="8" t="s">
        <v>86</v>
      </c>
      <c r="B45" s="9" t="s">
        <v>4</v>
      </c>
      <c r="C45" s="9" t="s">
        <v>4</v>
      </c>
      <c r="D45" s="9" t="s">
        <v>4</v>
      </c>
      <c r="E45" s="9" t="s">
        <v>4</v>
      </c>
      <c r="F45" s="9" t="s">
        <v>4</v>
      </c>
      <c r="G45" s="9" t="s">
        <v>4</v>
      </c>
      <c r="H45" s="9" t="s">
        <v>4</v>
      </c>
      <c r="I45" s="9" t="s">
        <v>4</v>
      </c>
      <c r="J45" s="9" t="s">
        <v>4</v>
      </c>
      <c r="K45" s="9" t="s">
        <v>4</v>
      </c>
      <c r="L45" s="9" t="s">
        <v>4</v>
      </c>
      <c r="M45" s="29"/>
      <c r="N45" s="26"/>
      <c r="O45" s="9" t="s">
        <v>4</v>
      </c>
      <c r="P45" s="9" t="s">
        <v>4</v>
      </c>
      <c r="Q45" s="9" t="s">
        <v>4</v>
      </c>
      <c r="R45" s="9" t="s">
        <v>4</v>
      </c>
      <c r="S45" s="9" t="s">
        <v>4</v>
      </c>
      <c r="T45" s="9" t="s">
        <v>4</v>
      </c>
      <c r="U45" s="9" t="s">
        <v>4</v>
      </c>
      <c r="V45" s="9" t="s">
        <v>4</v>
      </c>
      <c r="W45" s="9" t="s">
        <v>4</v>
      </c>
      <c r="X45" s="9" t="s">
        <v>4</v>
      </c>
      <c r="Y45" s="9" t="s">
        <v>4</v>
      </c>
      <c r="Z45" s="9" t="s">
        <v>4</v>
      </c>
      <c r="AA45" s="9" t="s">
        <v>4</v>
      </c>
      <c r="AB45" s="9" t="s">
        <v>4</v>
      </c>
      <c r="AC45" s="9" t="s">
        <v>4</v>
      </c>
      <c r="AD45" s="9" t="s">
        <v>4</v>
      </c>
      <c r="AE45" s="9" t="s">
        <v>4</v>
      </c>
      <c r="AF45" s="9" t="s">
        <v>4</v>
      </c>
      <c r="AG45" s="9" t="s">
        <v>4</v>
      </c>
      <c r="AH45" s="9" t="s">
        <v>4</v>
      </c>
      <c r="AI45" s="9" t="s">
        <v>4</v>
      </c>
      <c r="AJ45" s="9" t="s">
        <v>4</v>
      </c>
      <c r="AK45" s="9" t="s">
        <v>4</v>
      </c>
      <c r="AL45" s="9" t="s">
        <v>4</v>
      </c>
      <c r="AM45" s="9" t="s">
        <v>4</v>
      </c>
      <c r="AN45" s="9" t="s">
        <v>4</v>
      </c>
      <c r="AO45" s="9" t="s">
        <v>4</v>
      </c>
      <c r="AP45" s="9" t="s">
        <v>4</v>
      </c>
      <c r="AQ45" s="9" t="s">
        <v>4</v>
      </c>
      <c r="AR45" s="9" t="s">
        <v>4</v>
      </c>
      <c r="AS45" s="9" t="s">
        <v>4</v>
      </c>
      <c r="AT45" s="9" t="s">
        <v>4</v>
      </c>
      <c r="AU45" s="9" t="s">
        <v>4</v>
      </c>
      <c r="AV45" s="9" t="s">
        <v>4</v>
      </c>
      <c r="AW45" s="9" t="s">
        <v>4</v>
      </c>
      <c r="AX45" s="9" t="s">
        <v>4</v>
      </c>
      <c r="AY45" s="9" t="s">
        <v>4</v>
      </c>
      <c r="AZ45" s="9" t="s">
        <v>4</v>
      </c>
      <c r="BA45" s="9" t="s">
        <v>4</v>
      </c>
      <c r="BB45" s="9" t="s">
        <v>4</v>
      </c>
      <c r="BC45" s="9" t="s">
        <v>4</v>
      </c>
      <c r="BD45" s="9" t="s">
        <v>4</v>
      </c>
      <c r="BE45" s="9" t="s">
        <v>4</v>
      </c>
      <c r="BF45" s="9" t="s">
        <v>4</v>
      </c>
      <c r="BG45" s="9" t="s">
        <v>4</v>
      </c>
      <c r="BH45" s="9" t="s">
        <v>4</v>
      </c>
      <c r="BI45" s="9" t="s">
        <v>4</v>
      </c>
      <c r="BJ45" s="9" t="s">
        <v>4</v>
      </c>
      <c r="BK45" s="24"/>
    </row>
    <row r="46" spans="1:63" ht="20.100000000000001" customHeight="1" x14ac:dyDescent="0.2">
      <c r="A46" s="8" t="s">
        <v>87</v>
      </c>
      <c r="B46" s="9" t="s">
        <v>4</v>
      </c>
      <c r="C46" s="9" t="s">
        <v>4</v>
      </c>
      <c r="D46" s="9" t="s">
        <v>4</v>
      </c>
      <c r="E46" s="9" t="s">
        <v>4</v>
      </c>
      <c r="F46" s="9" t="s">
        <v>4</v>
      </c>
      <c r="G46" s="9" t="s">
        <v>4</v>
      </c>
      <c r="H46" s="9" t="s">
        <v>4</v>
      </c>
      <c r="I46" s="9" t="s">
        <v>4</v>
      </c>
      <c r="J46" s="9" t="s">
        <v>4</v>
      </c>
      <c r="K46" s="9" t="s">
        <v>4</v>
      </c>
      <c r="L46" s="9" t="s">
        <v>4</v>
      </c>
      <c r="M46" s="29"/>
      <c r="N46" s="26"/>
      <c r="O46" s="9" t="s">
        <v>4</v>
      </c>
      <c r="P46" s="9" t="s">
        <v>4</v>
      </c>
      <c r="Q46" s="9" t="s">
        <v>4</v>
      </c>
      <c r="R46" s="9" t="s">
        <v>4</v>
      </c>
      <c r="S46" s="9" t="s">
        <v>4</v>
      </c>
      <c r="T46" s="9" t="s">
        <v>4</v>
      </c>
      <c r="U46" s="9" t="s">
        <v>4</v>
      </c>
      <c r="V46" s="9" t="s">
        <v>4</v>
      </c>
      <c r="W46" s="9" t="s">
        <v>4</v>
      </c>
      <c r="X46" s="9" t="s">
        <v>4</v>
      </c>
      <c r="Y46" s="9" t="s">
        <v>4</v>
      </c>
      <c r="Z46" s="9" t="s">
        <v>4</v>
      </c>
      <c r="AA46" s="9" t="s">
        <v>4</v>
      </c>
      <c r="AB46" s="9" t="s">
        <v>4</v>
      </c>
      <c r="AC46" s="9" t="s">
        <v>4</v>
      </c>
      <c r="AD46" s="9" t="s">
        <v>4</v>
      </c>
      <c r="AE46" s="9" t="s">
        <v>4</v>
      </c>
      <c r="AF46" s="9" t="s">
        <v>4</v>
      </c>
      <c r="AG46" s="9" t="s">
        <v>4</v>
      </c>
      <c r="AH46" s="9" t="s">
        <v>4</v>
      </c>
      <c r="AI46" s="9" t="s">
        <v>4</v>
      </c>
      <c r="AJ46" s="9" t="s">
        <v>4</v>
      </c>
      <c r="AK46" s="9" t="s">
        <v>4</v>
      </c>
      <c r="AL46" s="9" t="s">
        <v>4</v>
      </c>
      <c r="AM46" s="9" t="s">
        <v>4</v>
      </c>
      <c r="AN46" s="9" t="s">
        <v>4</v>
      </c>
      <c r="AO46" s="9" t="s">
        <v>4</v>
      </c>
      <c r="AP46" s="9" t="s">
        <v>4</v>
      </c>
      <c r="AQ46" s="9" t="s">
        <v>4</v>
      </c>
      <c r="AR46" s="9" t="s">
        <v>4</v>
      </c>
      <c r="AS46" s="9" t="s">
        <v>4</v>
      </c>
      <c r="AT46" s="9" t="s">
        <v>4</v>
      </c>
      <c r="AU46" s="9" t="s">
        <v>4</v>
      </c>
      <c r="AV46" s="9" t="s">
        <v>4</v>
      </c>
      <c r="AW46" s="9" t="s">
        <v>4</v>
      </c>
      <c r="AX46" s="9" t="s">
        <v>4</v>
      </c>
      <c r="AY46" s="9" t="s">
        <v>4</v>
      </c>
      <c r="AZ46" s="9" t="s">
        <v>4</v>
      </c>
      <c r="BA46" s="9" t="s">
        <v>4</v>
      </c>
      <c r="BB46" s="9" t="s">
        <v>4</v>
      </c>
      <c r="BC46" s="9" t="s">
        <v>4</v>
      </c>
      <c r="BD46" s="9" t="s">
        <v>4</v>
      </c>
      <c r="BE46" s="9" t="s">
        <v>4</v>
      </c>
      <c r="BF46" s="9" t="s">
        <v>4</v>
      </c>
      <c r="BG46" s="9" t="s">
        <v>4</v>
      </c>
      <c r="BH46" s="9" t="s">
        <v>4</v>
      </c>
      <c r="BI46" s="9" t="s">
        <v>4</v>
      </c>
      <c r="BJ46" s="9" t="s">
        <v>4</v>
      </c>
      <c r="BK46" s="24"/>
    </row>
    <row r="47" spans="1:63" ht="20.100000000000001" customHeight="1" x14ac:dyDescent="0.2">
      <c r="A47" s="8" t="s">
        <v>88</v>
      </c>
      <c r="B47" s="9">
        <v>78500</v>
      </c>
      <c r="C47" s="9" t="s">
        <v>4</v>
      </c>
      <c r="D47" s="9">
        <v>400</v>
      </c>
      <c r="E47" s="9">
        <v>14780</v>
      </c>
      <c r="F47" s="9">
        <v>400</v>
      </c>
      <c r="G47" s="9">
        <v>2620</v>
      </c>
      <c r="H47" s="9">
        <v>3760</v>
      </c>
      <c r="I47" s="9">
        <v>600</v>
      </c>
      <c r="J47" s="9">
        <v>380</v>
      </c>
      <c r="K47" s="9">
        <v>480</v>
      </c>
      <c r="L47" s="9" t="s">
        <v>4</v>
      </c>
      <c r="M47" s="29"/>
      <c r="N47" s="26"/>
      <c r="O47" s="9" t="s">
        <v>4</v>
      </c>
      <c r="P47" s="9" t="s">
        <v>4</v>
      </c>
      <c r="Q47" s="9">
        <v>78500</v>
      </c>
      <c r="R47" s="9">
        <v>100</v>
      </c>
      <c r="S47" s="9">
        <v>400</v>
      </c>
      <c r="T47" s="9">
        <v>0.51</v>
      </c>
      <c r="U47" s="9">
        <v>78100</v>
      </c>
      <c r="V47" s="9">
        <v>99.49</v>
      </c>
      <c r="W47" s="9">
        <v>15180</v>
      </c>
      <c r="X47" s="9">
        <v>19.34</v>
      </c>
      <c r="Y47" s="9">
        <v>63320</v>
      </c>
      <c r="Z47" s="9">
        <v>80.66</v>
      </c>
      <c r="AA47" s="9">
        <v>15580</v>
      </c>
      <c r="AB47" s="9">
        <v>19.850000000000001</v>
      </c>
      <c r="AC47" s="9">
        <v>62920</v>
      </c>
      <c r="AD47" s="9">
        <v>80.150000000000006</v>
      </c>
      <c r="AE47" s="9">
        <v>18200</v>
      </c>
      <c r="AF47" s="9">
        <v>23.18</v>
      </c>
      <c r="AG47" s="9">
        <v>60300</v>
      </c>
      <c r="AH47" s="9">
        <v>76.819999999999993</v>
      </c>
      <c r="AI47" s="9">
        <v>21960</v>
      </c>
      <c r="AJ47" s="9">
        <v>27.97</v>
      </c>
      <c r="AK47" s="9">
        <v>56540</v>
      </c>
      <c r="AL47" s="9">
        <v>72.03</v>
      </c>
      <c r="AM47" s="9">
        <v>22560</v>
      </c>
      <c r="AN47" s="9">
        <v>28.74</v>
      </c>
      <c r="AO47" s="9">
        <v>55940</v>
      </c>
      <c r="AP47" s="9">
        <v>71.260000000000005</v>
      </c>
      <c r="AQ47" s="9">
        <v>22940</v>
      </c>
      <c r="AR47" s="9">
        <v>29.22</v>
      </c>
      <c r="AS47" s="9">
        <v>55560</v>
      </c>
      <c r="AT47" s="9">
        <v>70.78</v>
      </c>
      <c r="AU47" s="9">
        <v>23420</v>
      </c>
      <c r="AV47" s="9">
        <v>29.83</v>
      </c>
      <c r="AW47" s="9">
        <v>55080</v>
      </c>
      <c r="AX47" s="9">
        <v>70.17</v>
      </c>
      <c r="AY47" s="9">
        <v>23420</v>
      </c>
      <c r="AZ47" s="9">
        <v>29.83</v>
      </c>
      <c r="BA47" s="9">
        <v>55080</v>
      </c>
      <c r="BB47" s="9">
        <v>70.17</v>
      </c>
      <c r="BC47" s="9">
        <v>23420</v>
      </c>
      <c r="BD47" s="9">
        <v>29.83</v>
      </c>
      <c r="BE47" s="9">
        <v>55080</v>
      </c>
      <c r="BF47" s="9">
        <v>70.17</v>
      </c>
      <c r="BG47" s="9">
        <v>23420</v>
      </c>
      <c r="BH47" s="9">
        <v>29.83</v>
      </c>
      <c r="BI47" s="9">
        <v>55080</v>
      </c>
      <c r="BJ47" s="9">
        <v>70.17</v>
      </c>
      <c r="BK47" s="24"/>
    </row>
    <row r="48" spans="1:63" ht="20.100000000000001" customHeight="1" x14ac:dyDescent="0.2">
      <c r="A48" s="8" t="s">
        <v>89</v>
      </c>
      <c r="B48" s="9">
        <v>72500</v>
      </c>
      <c r="C48" s="9" t="s">
        <v>4</v>
      </c>
      <c r="D48" s="9" t="s">
        <v>4</v>
      </c>
      <c r="E48" s="9">
        <v>14280</v>
      </c>
      <c r="F48" s="9" t="s">
        <v>4</v>
      </c>
      <c r="G48" s="9">
        <v>2200</v>
      </c>
      <c r="H48" s="9">
        <v>3180</v>
      </c>
      <c r="I48" s="9" t="s">
        <v>4</v>
      </c>
      <c r="J48" s="9" t="s">
        <v>4</v>
      </c>
      <c r="K48" s="9" t="s">
        <v>4</v>
      </c>
      <c r="L48" s="9" t="s">
        <v>4</v>
      </c>
      <c r="M48" s="29"/>
      <c r="N48" s="26">
        <v>13717</v>
      </c>
      <c r="O48" s="9" t="s">
        <v>4</v>
      </c>
      <c r="P48" s="9" t="s">
        <v>4</v>
      </c>
      <c r="Q48" s="9">
        <v>72500</v>
      </c>
      <c r="R48" s="9">
        <v>100</v>
      </c>
      <c r="S48" s="9" t="s">
        <v>4</v>
      </c>
      <c r="T48" s="9" t="s">
        <v>4</v>
      </c>
      <c r="U48" s="9">
        <v>72500</v>
      </c>
      <c r="V48" s="9">
        <v>100</v>
      </c>
      <c r="W48" s="9">
        <v>14280</v>
      </c>
      <c r="X48" s="9">
        <v>19.7</v>
      </c>
      <c r="Y48" s="9">
        <v>58220</v>
      </c>
      <c r="Z48" s="9">
        <v>80.3</v>
      </c>
      <c r="AA48" s="9">
        <v>14280</v>
      </c>
      <c r="AB48" s="9">
        <v>19.7</v>
      </c>
      <c r="AC48" s="9">
        <v>58220</v>
      </c>
      <c r="AD48" s="9">
        <v>80.3</v>
      </c>
      <c r="AE48" s="9">
        <v>16480</v>
      </c>
      <c r="AF48" s="9">
        <v>22.73</v>
      </c>
      <c r="AG48" s="9">
        <v>56020</v>
      </c>
      <c r="AH48" s="9">
        <v>77.27</v>
      </c>
      <c r="AI48" s="9">
        <v>19660</v>
      </c>
      <c r="AJ48" s="9">
        <v>27.12</v>
      </c>
      <c r="AK48" s="9">
        <v>52840</v>
      </c>
      <c r="AL48" s="9">
        <v>72.88</v>
      </c>
      <c r="AM48" s="9">
        <v>19660</v>
      </c>
      <c r="AN48" s="9">
        <v>27.12</v>
      </c>
      <c r="AO48" s="9">
        <v>52840</v>
      </c>
      <c r="AP48" s="9">
        <v>72.88</v>
      </c>
      <c r="AQ48" s="9">
        <v>19660</v>
      </c>
      <c r="AR48" s="9">
        <v>27.12</v>
      </c>
      <c r="AS48" s="9">
        <v>52840</v>
      </c>
      <c r="AT48" s="9">
        <v>72.88</v>
      </c>
      <c r="AU48" s="9">
        <v>19660</v>
      </c>
      <c r="AV48" s="9">
        <v>27.12</v>
      </c>
      <c r="AW48" s="9">
        <v>52840</v>
      </c>
      <c r="AX48" s="9">
        <v>72.88</v>
      </c>
      <c r="AY48" s="9">
        <v>19660</v>
      </c>
      <c r="AZ48" s="9">
        <v>27.12</v>
      </c>
      <c r="BA48" s="9">
        <v>52840</v>
      </c>
      <c r="BB48" s="9">
        <v>72.88</v>
      </c>
      <c r="BC48" s="9">
        <v>19660</v>
      </c>
      <c r="BD48" s="9">
        <v>27.12</v>
      </c>
      <c r="BE48" s="9">
        <v>52840</v>
      </c>
      <c r="BF48" s="9">
        <v>72.88</v>
      </c>
      <c r="BG48" s="9">
        <v>19660</v>
      </c>
      <c r="BH48" s="9">
        <v>27.12</v>
      </c>
      <c r="BI48" s="9">
        <v>52840</v>
      </c>
      <c r="BJ48" s="9">
        <v>72.88</v>
      </c>
      <c r="BK48" s="24"/>
    </row>
    <row r="49" spans="1:63" ht="20.100000000000001" customHeight="1" x14ac:dyDescent="0.2">
      <c r="A49" s="8" t="s">
        <v>90</v>
      </c>
      <c r="B49" s="9">
        <v>6000</v>
      </c>
      <c r="C49" s="9" t="s">
        <v>4</v>
      </c>
      <c r="D49" s="9">
        <v>400</v>
      </c>
      <c r="E49" s="9">
        <v>500</v>
      </c>
      <c r="F49" s="9">
        <v>400</v>
      </c>
      <c r="G49" s="9">
        <v>420</v>
      </c>
      <c r="H49" s="9">
        <v>580</v>
      </c>
      <c r="I49" s="9">
        <v>600</v>
      </c>
      <c r="J49" s="9">
        <v>380</v>
      </c>
      <c r="K49" s="9">
        <v>480</v>
      </c>
      <c r="L49" s="9" t="s">
        <v>4</v>
      </c>
      <c r="M49" s="29">
        <v>380</v>
      </c>
      <c r="N49" s="26">
        <v>150</v>
      </c>
      <c r="O49" s="9" t="s">
        <v>4</v>
      </c>
      <c r="P49" s="9" t="s">
        <v>4</v>
      </c>
      <c r="Q49" s="9">
        <v>6000</v>
      </c>
      <c r="R49" s="9">
        <v>100</v>
      </c>
      <c r="S49" s="9">
        <v>400</v>
      </c>
      <c r="T49" s="9">
        <v>6.67</v>
      </c>
      <c r="U49" s="9">
        <v>5600</v>
      </c>
      <c r="V49" s="9">
        <v>93.33</v>
      </c>
      <c r="W49" s="9">
        <v>900</v>
      </c>
      <c r="X49" s="9">
        <v>15</v>
      </c>
      <c r="Y49" s="9">
        <v>5100</v>
      </c>
      <c r="Z49" s="9">
        <v>85</v>
      </c>
      <c r="AA49" s="9">
        <v>1300</v>
      </c>
      <c r="AB49" s="9">
        <v>21.67</v>
      </c>
      <c r="AC49" s="9">
        <v>4700</v>
      </c>
      <c r="AD49" s="9">
        <v>78.33</v>
      </c>
      <c r="AE49" s="9">
        <v>1720</v>
      </c>
      <c r="AF49" s="9">
        <v>28.67</v>
      </c>
      <c r="AG49" s="9">
        <v>4280</v>
      </c>
      <c r="AH49" s="9">
        <v>71.33</v>
      </c>
      <c r="AI49" s="9">
        <v>2300</v>
      </c>
      <c r="AJ49" s="9">
        <v>38.33</v>
      </c>
      <c r="AK49" s="9">
        <v>3700</v>
      </c>
      <c r="AL49" s="9">
        <v>61.67</v>
      </c>
      <c r="AM49" s="9">
        <v>2900</v>
      </c>
      <c r="AN49" s="9">
        <v>48.33</v>
      </c>
      <c r="AO49" s="9">
        <v>3100</v>
      </c>
      <c r="AP49" s="9">
        <v>51.67</v>
      </c>
      <c r="AQ49" s="9">
        <v>3280</v>
      </c>
      <c r="AR49" s="9">
        <v>54.67</v>
      </c>
      <c r="AS49" s="9">
        <v>2720</v>
      </c>
      <c r="AT49" s="9">
        <v>45.33</v>
      </c>
      <c r="AU49" s="9">
        <v>3760</v>
      </c>
      <c r="AV49" s="9">
        <v>62.67</v>
      </c>
      <c r="AW49" s="9">
        <v>2240</v>
      </c>
      <c r="AX49" s="9">
        <v>37.33</v>
      </c>
      <c r="AY49" s="9">
        <v>3760</v>
      </c>
      <c r="AZ49" s="9">
        <v>62.67</v>
      </c>
      <c r="BA49" s="9">
        <v>2240</v>
      </c>
      <c r="BB49" s="9">
        <v>37.33</v>
      </c>
      <c r="BC49" s="9">
        <v>3760</v>
      </c>
      <c r="BD49" s="9">
        <v>62.67</v>
      </c>
      <c r="BE49" s="9">
        <v>2240</v>
      </c>
      <c r="BF49" s="9">
        <v>37.33</v>
      </c>
      <c r="BG49" s="9">
        <v>3760</v>
      </c>
      <c r="BH49" s="9">
        <v>62.67</v>
      </c>
      <c r="BI49" s="9">
        <v>2240</v>
      </c>
      <c r="BJ49" s="9">
        <v>37.33</v>
      </c>
      <c r="BK49" s="24"/>
    </row>
    <row r="50" spans="1:63" ht="20.100000000000001" customHeight="1" x14ac:dyDescent="0.2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29"/>
      <c r="N50" s="26">
        <v>360</v>
      </c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24"/>
    </row>
    <row r="51" spans="1:63" ht="20.100000000000001" customHeight="1" x14ac:dyDescent="0.2">
      <c r="A51" s="6" t="s">
        <v>11</v>
      </c>
      <c r="B51" s="7">
        <v>160000</v>
      </c>
      <c r="C51" s="7" t="s">
        <v>4</v>
      </c>
      <c r="D51" s="7">
        <v>16312.11</v>
      </c>
      <c r="E51" s="7">
        <v>4209.38</v>
      </c>
      <c r="F51" s="7">
        <v>12929.32</v>
      </c>
      <c r="G51" s="7">
        <v>4548.71</v>
      </c>
      <c r="H51" s="7">
        <v>6673.64</v>
      </c>
      <c r="I51" s="7">
        <v>11591.76</v>
      </c>
      <c r="J51" s="7">
        <v>15072.21</v>
      </c>
      <c r="K51" s="7">
        <v>10339.27</v>
      </c>
      <c r="L51" s="7">
        <v>5593.86</v>
      </c>
      <c r="M51" s="29"/>
      <c r="N51" s="26"/>
      <c r="O51" s="7" t="s">
        <v>4</v>
      </c>
      <c r="P51" s="7" t="s">
        <v>4</v>
      </c>
      <c r="Q51" s="7">
        <v>160000</v>
      </c>
      <c r="R51" s="7">
        <v>100</v>
      </c>
      <c r="S51" s="7">
        <v>16312.11</v>
      </c>
      <c r="T51" s="7">
        <v>10.199999999999999</v>
      </c>
      <c r="U51" s="7">
        <v>143687.89000000001</v>
      </c>
      <c r="V51" s="7">
        <v>89.8</v>
      </c>
      <c r="W51" s="7">
        <v>20521.490000000002</v>
      </c>
      <c r="X51" s="7">
        <v>12.83</v>
      </c>
      <c r="Y51" s="7">
        <v>139478.51</v>
      </c>
      <c r="Z51" s="7">
        <v>87.17</v>
      </c>
      <c r="AA51" s="7">
        <v>33450.81</v>
      </c>
      <c r="AB51" s="7">
        <v>20.91</v>
      </c>
      <c r="AC51" s="7">
        <v>126549.19</v>
      </c>
      <c r="AD51" s="7">
        <v>79.09</v>
      </c>
      <c r="AE51" s="7">
        <v>37999.519999999997</v>
      </c>
      <c r="AF51" s="7">
        <v>23.75</v>
      </c>
      <c r="AG51" s="7">
        <v>122000.48</v>
      </c>
      <c r="AH51" s="7">
        <v>76.25</v>
      </c>
      <c r="AI51" s="7">
        <v>44673.16</v>
      </c>
      <c r="AJ51" s="7">
        <v>27.92</v>
      </c>
      <c r="AK51" s="7">
        <v>115326.84</v>
      </c>
      <c r="AL51" s="7">
        <v>72.08</v>
      </c>
      <c r="AM51" s="7">
        <v>56264.92</v>
      </c>
      <c r="AN51" s="7">
        <v>35.17</v>
      </c>
      <c r="AO51" s="7">
        <v>103735.08</v>
      </c>
      <c r="AP51" s="7">
        <v>64.83</v>
      </c>
      <c r="AQ51" s="7">
        <v>71337.13</v>
      </c>
      <c r="AR51" s="7">
        <v>44.59</v>
      </c>
      <c r="AS51" s="7">
        <v>88662.87</v>
      </c>
      <c r="AT51" s="7">
        <v>55.41</v>
      </c>
      <c r="AU51" s="7">
        <v>81676.399999999994</v>
      </c>
      <c r="AV51" s="7">
        <v>51.05</v>
      </c>
      <c r="AW51" s="7">
        <v>78323.600000000006</v>
      </c>
      <c r="AX51" s="7">
        <v>48.95</v>
      </c>
      <c r="AY51" s="7">
        <v>87270.26</v>
      </c>
      <c r="AZ51" s="7">
        <v>54.54</v>
      </c>
      <c r="BA51" s="7">
        <v>72729.740000000005</v>
      </c>
      <c r="BB51" s="7">
        <v>45.46</v>
      </c>
      <c r="BC51" s="7">
        <v>87270.26</v>
      </c>
      <c r="BD51" s="7">
        <v>54.54</v>
      </c>
      <c r="BE51" s="7">
        <v>72729.740000000005</v>
      </c>
      <c r="BF51" s="7">
        <v>45.46</v>
      </c>
      <c r="BG51" s="7">
        <v>87270.26</v>
      </c>
      <c r="BH51" s="7">
        <v>54.54</v>
      </c>
      <c r="BI51" s="7">
        <v>72729.740000000005</v>
      </c>
      <c r="BJ51" s="7">
        <v>45.46</v>
      </c>
      <c r="BK51" s="23"/>
    </row>
    <row r="52" spans="1:63" ht="20.100000000000001" customHeight="1" x14ac:dyDescent="0.2">
      <c r="A52" s="8" t="s">
        <v>91</v>
      </c>
      <c r="B52" s="9">
        <v>48000</v>
      </c>
      <c r="C52" s="9" t="s">
        <v>4</v>
      </c>
      <c r="D52" s="9">
        <v>3447</v>
      </c>
      <c r="E52" s="9">
        <v>2354.38</v>
      </c>
      <c r="F52" s="9">
        <v>4211.7299999999996</v>
      </c>
      <c r="G52" s="9" t="s">
        <v>4</v>
      </c>
      <c r="H52" s="9">
        <v>5340.64</v>
      </c>
      <c r="I52" s="9">
        <v>3766.78</v>
      </c>
      <c r="J52" s="9">
        <v>3489.27</v>
      </c>
      <c r="K52" s="9">
        <v>4595.76</v>
      </c>
      <c r="L52" s="9">
        <v>4488.8599999999997</v>
      </c>
      <c r="M52" s="29"/>
      <c r="N52" s="26"/>
      <c r="O52" s="9" t="s">
        <v>4</v>
      </c>
      <c r="P52" s="9" t="s">
        <v>4</v>
      </c>
      <c r="Q52" s="9">
        <v>48000</v>
      </c>
      <c r="R52" s="9">
        <v>100</v>
      </c>
      <c r="S52" s="9">
        <v>3447</v>
      </c>
      <c r="T52" s="9">
        <v>7.18</v>
      </c>
      <c r="U52" s="9">
        <v>44553</v>
      </c>
      <c r="V52" s="9">
        <v>92.82</v>
      </c>
      <c r="W52" s="9">
        <v>5801.38</v>
      </c>
      <c r="X52" s="9">
        <v>12.09</v>
      </c>
      <c r="Y52" s="9">
        <v>42198.62</v>
      </c>
      <c r="Z52" s="9">
        <v>87.91</v>
      </c>
      <c r="AA52" s="9">
        <v>10013.11</v>
      </c>
      <c r="AB52" s="9">
        <v>20.86</v>
      </c>
      <c r="AC52" s="9">
        <v>37986.89</v>
      </c>
      <c r="AD52" s="9">
        <v>79.14</v>
      </c>
      <c r="AE52" s="9">
        <v>10013.11</v>
      </c>
      <c r="AF52" s="9">
        <v>20.86</v>
      </c>
      <c r="AG52" s="9">
        <v>37986.89</v>
      </c>
      <c r="AH52" s="9">
        <v>79.14</v>
      </c>
      <c r="AI52" s="9">
        <v>15353.75</v>
      </c>
      <c r="AJ52" s="9">
        <v>31.99</v>
      </c>
      <c r="AK52" s="9">
        <v>32646.25</v>
      </c>
      <c r="AL52" s="9">
        <v>68.010000000000005</v>
      </c>
      <c r="AM52" s="9">
        <v>19120.53</v>
      </c>
      <c r="AN52" s="9">
        <v>39.83</v>
      </c>
      <c r="AO52" s="9">
        <v>28879.47</v>
      </c>
      <c r="AP52" s="9">
        <v>60.17</v>
      </c>
      <c r="AQ52" s="9">
        <v>22609.8</v>
      </c>
      <c r="AR52" s="9">
        <v>47.1</v>
      </c>
      <c r="AS52" s="9">
        <v>25390.2</v>
      </c>
      <c r="AT52" s="9">
        <v>52.9</v>
      </c>
      <c r="AU52" s="9">
        <v>27205.56</v>
      </c>
      <c r="AV52" s="9">
        <v>56.68</v>
      </c>
      <c r="AW52" s="9">
        <v>20794.439999999999</v>
      </c>
      <c r="AX52" s="9">
        <v>43.32</v>
      </c>
      <c r="AY52" s="9">
        <v>31694.42</v>
      </c>
      <c r="AZ52" s="9">
        <v>66.03</v>
      </c>
      <c r="BA52" s="9">
        <v>16305.58</v>
      </c>
      <c r="BB52" s="9">
        <v>33.97</v>
      </c>
      <c r="BC52" s="9">
        <v>31694.42</v>
      </c>
      <c r="BD52" s="9">
        <v>66.03</v>
      </c>
      <c r="BE52" s="9">
        <v>16305.58</v>
      </c>
      <c r="BF52" s="9">
        <v>33.97</v>
      </c>
      <c r="BG52" s="9">
        <v>31694.42</v>
      </c>
      <c r="BH52" s="9">
        <v>66.03</v>
      </c>
      <c r="BI52" s="9">
        <v>16305.58</v>
      </c>
      <c r="BJ52" s="9">
        <v>33.97</v>
      </c>
      <c r="BK52" s="24"/>
    </row>
    <row r="53" spans="1:63" ht="20.100000000000001" customHeight="1" x14ac:dyDescent="0.2">
      <c r="A53" s="8" t="s">
        <v>92</v>
      </c>
      <c r="B53" s="9">
        <v>48000</v>
      </c>
      <c r="C53" s="9" t="s">
        <v>4</v>
      </c>
      <c r="D53" s="9">
        <v>3447</v>
      </c>
      <c r="E53" s="9">
        <v>2354.38</v>
      </c>
      <c r="F53" s="9">
        <v>4211.7299999999996</v>
      </c>
      <c r="G53" s="9" t="s">
        <v>4</v>
      </c>
      <c r="H53" s="9">
        <v>5340.64</v>
      </c>
      <c r="I53" s="9">
        <v>3766.78</v>
      </c>
      <c r="J53" s="9">
        <v>3489.27</v>
      </c>
      <c r="K53" s="9">
        <v>4595.76</v>
      </c>
      <c r="L53" s="9">
        <v>4488.8599999999997</v>
      </c>
      <c r="M53" s="29"/>
      <c r="N53" s="26"/>
      <c r="O53" s="9" t="s">
        <v>4</v>
      </c>
      <c r="P53" s="9" t="s">
        <v>4</v>
      </c>
      <c r="Q53" s="9">
        <v>48000</v>
      </c>
      <c r="R53" s="9">
        <v>100</v>
      </c>
      <c r="S53" s="9">
        <v>3447</v>
      </c>
      <c r="T53" s="9">
        <v>7.18</v>
      </c>
      <c r="U53" s="9">
        <v>44553</v>
      </c>
      <c r="V53" s="9">
        <v>92.82</v>
      </c>
      <c r="W53" s="9">
        <v>5801.38</v>
      </c>
      <c r="X53" s="9">
        <v>12.09</v>
      </c>
      <c r="Y53" s="9">
        <v>42198.62</v>
      </c>
      <c r="Z53" s="9">
        <v>87.91</v>
      </c>
      <c r="AA53" s="9">
        <v>10013.11</v>
      </c>
      <c r="AB53" s="9">
        <v>20.86</v>
      </c>
      <c r="AC53" s="9">
        <v>37986.89</v>
      </c>
      <c r="AD53" s="9">
        <v>79.14</v>
      </c>
      <c r="AE53" s="9">
        <v>10013.11</v>
      </c>
      <c r="AF53" s="9">
        <v>20.86</v>
      </c>
      <c r="AG53" s="9">
        <v>37986.89</v>
      </c>
      <c r="AH53" s="9">
        <v>79.14</v>
      </c>
      <c r="AI53" s="9">
        <v>15353.75</v>
      </c>
      <c r="AJ53" s="9">
        <v>31.99</v>
      </c>
      <c r="AK53" s="9">
        <v>32646.25</v>
      </c>
      <c r="AL53" s="9">
        <v>68.010000000000005</v>
      </c>
      <c r="AM53" s="9">
        <v>19120.53</v>
      </c>
      <c r="AN53" s="9">
        <v>39.83</v>
      </c>
      <c r="AO53" s="9">
        <v>28879.47</v>
      </c>
      <c r="AP53" s="9">
        <v>60.17</v>
      </c>
      <c r="AQ53" s="9">
        <v>22609.8</v>
      </c>
      <c r="AR53" s="9">
        <v>47.1</v>
      </c>
      <c r="AS53" s="9">
        <v>25390.2</v>
      </c>
      <c r="AT53" s="9">
        <v>52.9</v>
      </c>
      <c r="AU53" s="9">
        <v>27205.56</v>
      </c>
      <c r="AV53" s="9">
        <v>56.68</v>
      </c>
      <c r="AW53" s="9">
        <v>20794.439999999999</v>
      </c>
      <c r="AX53" s="9">
        <v>43.32</v>
      </c>
      <c r="AY53" s="9">
        <v>31694.42</v>
      </c>
      <c r="AZ53" s="9">
        <v>66.03</v>
      </c>
      <c r="BA53" s="9">
        <v>16305.58</v>
      </c>
      <c r="BB53" s="9">
        <v>33.97</v>
      </c>
      <c r="BC53" s="9">
        <v>31694.42</v>
      </c>
      <c r="BD53" s="9">
        <v>66.03</v>
      </c>
      <c r="BE53" s="9">
        <v>16305.58</v>
      </c>
      <c r="BF53" s="9">
        <v>33.97</v>
      </c>
      <c r="BG53" s="9">
        <v>31694.42</v>
      </c>
      <c r="BH53" s="9">
        <v>66.03</v>
      </c>
      <c r="BI53" s="9">
        <v>16305.58</v>
      </c>
      <c r="BJ53" s="9">
        <v>33.97</v>
      </c>
      <c r="BK53" s="24"/>
    </row>
    <row r="54" spans="1:63" ht="20.100000000000001" customHeight="1" x14ac:dyDescent="0.2">
      <c r="A54" s="8" t="s">
        <v>93</v>
      </c>
      <c r="B54" s="9">
        <v>48000</v>
      </c>
      <c r="C54" s="9" t="s">
        <v>4</v>
      </c>
      <c r="D54" s="9">
        <v>10939.11</v>
      </c>
      <c r="E54" s="9" t="s">
        <v>4</v>
      </c>
      <c r="F54" s="9">
        <v>7722.59</v>
      </c>
      <c r="G54" s="9">
        <v>3032.71</v>
      </c>
      <c r="H54" s="9" t="s">
        <v>4</v>
      </c>
      <c r="I54" s="9">
        <v>6124.98</v>
      </c>
      <c r="J54" s="9">
        <v>9733.94</v>
      </c>
      <c r="K54" s="9">
        <v>5743.51</v>
      </c>
      <c r="L54" s="9" t="s">
        <v>4</v>
      </c>
      <c r="M54" s="29"/>
      <c r="N54" s="26"/>
      <c r="O54" s="9" t="s">
        <v>4</v>
      </c>
      <c r="P54" s="9" t="s">
        <v>4</v>
      </c>
      <c r="Q54" s="9">
        <v>48000</v>
      </c>
      <c r="R54" s="9">
        <v>100</v>
      </c>
      <c r="S54" s="9">
        <v>10939.11</v>
      </c>
      <c r="T54" s="9">
        <v>22.79</v>
      </c>
      <c r="U54" s="9">
        <v>37060.89</v>
      </c>
      <c r="V54" s="9">
        <v>77.209999999999994</v>
      </c>
      <c r="W54" s="9">
        <v>10939.11</v>
      </c>
      <c r="X54" s="9">
        <v>22.79</v>
      </c>
      <c r="Y54" s="9">
        <v>37060.89</v>
      </c>
      <c r="Z54" s="9">
        <v>77.209999999999994</v>
      </c>
      <c r="AA54" s="9">
        <v>18661.7</v>
      </c>
      <c r="AB54" s="9">
        <v>38.880000000000003</v>
      </c>
      <c r="AC54" s="9">
        <v>29338.3</v>
      </c>
      <c r="AD54" s="9">
        <v>61.12</v>
      </c>
      <c r="AE54" s="9">
        <v>21694.41</v>
      </c>
      <c r="AF54" s="9">
        <v>45.2</v>
      </c>
      <c r="AG54" s="9">
        <v>26305.59</v>
      </c>
      <c r="AH54" s="9">
        <v>54.8</v>
      </c>
      <c r="AI54" s="9">
        <v>21694.41</v>
      </c>
      <c r="AJ54" s="9">
        <v>45.2</v>
      </c>
      <c r="AK54" s="9">
        <v>26305.59</v>
      </c>
      <c r="AL54" s="9">
        <v>54.8</v>
      </c>
      <c r="AM54" s="9">
        <v>27819.39</v>
      </c>
      <c r="AN54" s="9">
        <v>57.96</v>
      </c>
      <c r="AO54" s="9">
        <v>20180.61</v>
      </c>
      <c r="AP54" s="9">
        <v>42.04</v>
      </c>
      <c r="AQ54" s="9">
        <v>37553.33</v>
      </c>
      <c r="AR54" s="9">
        <v>78.239999999999995</v>
      </c>
      <c r="AS54" s="9">
        <v>10446.67</v>
      </c>
      <c r="AT54" s="9">
        <v>21.76</v>
      </c>
      <c r="AU54" s="9">
        <v>43296.84</v>
      </c>
      <c r="AV54" s="9">
        <v>90.2</v>
      </c>
      <c r="AW54" s="9">
        <v>4703.16</v>
      </c>
      <c r="AX54" s="9">
        <v>9.8000000000000007</v>
      </c>
      <c r="AY54" s="9">
        <v>43296.84</v>
      </c>
      <c r="AZ54" s="9">
        <v>90.2</v>
      </c>
      <c r="BA54" s="9">
        <v>4703.16</v>
      </c>
      <c r="BB54" s="9">
        <v>9.8000000000000007</v>
      </c>
      <c r="BC54" s="9">
        <v>43296.84</v>
      </c>
      <c r="BD54" s="9">
        <v>90.2</v>
      </c>
      <c r="BE54" s="9">
        <v>4703.16</v>
      </c>
      <c r="BF54" s="9">
        <v>9.8000000000000007</v>
      </c>
      <c r="BG54" s="9">
        <v>43296.84</v>
      </c>
      <c r="BH54" s="9">
        <v>90.2</v>
      </c>
      <c r="BI54" s="9">
        <v>4703.16</v>
      </c>
      <c r="BJ54" s="9">
        <v>9.8000000000000007</v>
      </c>
      <c r="BK54" s="24"/>
    </row>
    <row r="55" spans="1:63" ht="20.100000000000001" customHeight="1" x14ac:dyDescent="0.2">
      <c r="A55" s="8" t="s">
        <v>94</v>
      </c>
      <c r="B55" s="9">
        <v>64000</v>
      </c>
      <c r="C55" s="9" t="s">
        <v>4</v>
      </c>
      <c r="D55" s="9">
        <v>1926</v>
      </c>
      <c r="E55" s="9">
        <v>1855</v>
      </c>
      <c r="F55" s="9">
        <v>995</v>
      </c>
      <c r="G55" s="9">
        <v>1516</v>
      </c>
      <c r="H55" s="9">
        <v>1333</v>
      </c>
      <c r="I55" s="9">
        <v>1700</v>
      </c>
      <c r="J55" s="9">
        <v>1849</v>
      </c>
      <c r="K55" s="9" t="s">
        <v>4</v>
      </c>
      <c r="L55" s="9">
        <v>1105</v>
      </c>
      <c r="M55" s="29"/>
      <c r="N55" s="26"/>
      <c r="O55" s="9" t="s">
        <v>4</v>
      </c>
      <c r="P55" s="9" t="s">
        <v>4</v>
      </c>
      <c r="Q55" s="9">
        <v>64000</v>
      </c>
      <c r="R55" s="9">
        <v>100</v>
      </c>
      <c r="S55" s="9">
        <v>1926</v>
      </c>
      <c r="T55" s="9">
        <v>3.01</v>
      </c>
      <c r="U55" s="9">
        <v>62074</v>
      </c>
      <c r="V55" s="9">
        <v>96.99</v>
      </c>
      <c r="W55" s="9">
        <v>3781</v>
      </c>
      <c r="X55" s="9">
        <v>5.91</v>
      </c>
      <c r="Y55" s="9">
        <v>60219</v>
      </c>
      <c r="Z55" s="9">
        <v>94.09</v>
      </c>
      <c r="AA55" s="9">
        <v>4776</v>
      </c>
      <c r="AB55" s="9">
        <v>7.46</v>
      </c>
      <c r="AC55" s="9">
        <v>59224</v>
      </c>
      <c r="AD55" s="9">
        <v>92.54</v>
      </c>
      <c r="AE55" s="9">
        <v>6292</v>
      </c>
      <c r="AF55" s="9">
        <v>9.83</v>
      </c>
      <c r="AG55" s="9">
        <v>57708</v>
      </c>
      <c r="AH55" s="9">
        <v>90.17</v>
      </c>
      <c r="AI55" s="9">
        <v>7625</v>
      </c>
      <c r="AJ55" s="9">
        <v>11.91</v>
      </c>
      <c r="AK55" s="9">
        <v>56375</v>
      </c>
      <c r="AL55" s="9">
        <v>88.09</v>
      </c>
      <c r="AM55" s="9">
        <v>9325</v>
      </c>
      <c r="AN55" s="9">
        <v>14.57</v>
      </c>
      <c r="AO55" s="9">
        <v>54675</v>
      </c>
      <c r="AP55" s="9">
        <v>85.43</v>
      </c>
      <c r="AQ55" s="9">
        <v>11174</v>
      </c>
      <c r="AR55" s="9">
        <v>17.46</v>
      </c>
      <c r="AS55" s="9">
        <v>52826</v>
      </c>
      <c r="AT55" s="9">
        <v>82.54</v>
      </c>
      <c r="AU55" s="9">
        <v>11174</v>
      </c>
      <c r="AV55" s="9">
        <v>17.46</v>
      </c>
      <c r="AW55" s="9">
        <v>52826</v>
      </c>
      <c r="AX55" s="9">
        <v>82.54</v>
      </c>
      <c r="AY55" s="9">
        <v>12279</v>
      </c>
      <c r="AZ55" s="9">
        <v>19.190000000000001</v>
      </c>
      <c r="BA55" s="9">
        <v>51721</v>
      </c>
      <c r="BB55" s="9">
        <v>80.81</v>
      </c>
      <c r="BC55" s="9">
        <v>12279</v>
      </c>
      <c r="BD55" s="9">
        <v>19.190000000000001</v>
      </c>
      <c r="BE55" s="9">
        <v>51721</v>
      </c>
      <c r="BF55" s="9">
        <v>80.81</v>
      </c>
      <c r="BG55" s="9">
        <v>12279</v>
      </c>
      <c r="BH55" s="9">
        <v>19.190000000000001</v>
      </c>
      <c r="BI55" s="9">
        <v>51721</v>
      </c>
      <c r="BJ55" s="9">
        <v>80.81</v>
      </c>
      <c r="BK55" s="24"/>
    </row>
    <row r="56" spans="1:63" ht="20.100000000000001" customHeight="1" x14ac:dyDescent="0.2">
      <c r="A56" s="4" t="s">
        <v>16</v>
      </c>
      <c r="B56" s="5">
        <v>38000</v>
      </c>
      <c r="C56" s="5" t="s">
        <v>4</v>
      </c>
      <c r="D56" s="5" t="s">
        <v>4</v>
      </c>
      <c r="E56" s="5" t="s">
        <v>4</v>
      </c>
      <c r="F56" s="5" t="s">
        <v>4</v>
      </c>
      <c r="G56" s="5">
        <v>38000</v>
      </c>
      <c r="H56" s="5" t="s">
        <v>4</v>
      </c>
      <c r="I56" s="5" t="s">
        <v>4</v>
      </c>
      <c r="J56" s="5" t="s">
        <v>4</v>
      </c>
      <c r="K56" s="5" t="s">
        <v>4</v>
      </c>
      <c r="L56" s="5" t="s">
        <v>4</v>
      </c>
      <c r="M56" s="29"/>
      <c r="N56" s="26"/>
      <c r="O56" s="5" t="s">
        <v>4</v>
      </c>
      <c r="P56" s="5" t="s">
        <v>4</v>
      </c>
      <c r="Q56" s="5">
        <v>38000</v>
      </c>
      <c r="R56" s="5">
        <v>100</v>
      </c>
      <c r="S56" s="5" t="s">
        <v>4</v>
      </c>
      <c r="T56" s="5" t="s">
        <v>4</v>
      </c>
      <c r="U56" s="5">
        <v>38000</v>
      </c>
      <c r="V56" s="5">
        <v>100</v>
      </c>
      <c r="W56" s="5" t="s">
        <v>4</v>
      </c>
      <c r="X56" s="5" t="s">
        <v>4</v>
      </c>
      <c r="Y56" s="5">
        <v>38000</v>
      </c>
      <c r="Z56" s="5">
        <v>100</v>
      </c>
      <c r="AA56" s="5" t="s">
        <v>4</v>
      </c>
      <c r="AB56" s="5" t="s">
        <v>4</v>
      </c>
      <c r="AC56" s="5">
        <v>38000</v>
      </c>
      <c r="AD56" s="5">
        <v>100</v>
      </c>
      <c r="AE56" s="5">
        <v>38000</v>
      </c>
      <c r="AF56" s="5">
        <v>100</v>
      </c>
      <c r="AG56" s="5" t="s">
        <v>4</v>
      </c>
      <c r="AH56" s="5" t="s">
        <v>4</v>
      </c>
      <c r="AI56" s="5">
        <v>38000</v>
      </c>
      <c r="AJ56" s="5">
        <v>100</v>
      </c>
      <c r="AK56" s="5" t="s">
        <v>4</v>
      </c>
      <c r="AL56" s="5" t="s">
        <v>4</v>
      </c>
      <c r="AM56" s="5">
        <v>38000</v>
      </c>
      <c r="AN56" s="5">
        <v>100</v>
      </c>
      <c r="AO56" s="5" t="s">
        <v>4</v>
      </c>
      <c r="AP56" s="5" t="s">
        <v>4</v>
      </c>
      <c r="AQ56" s="5">
        <v>38000</v>
      </c>
      <c r="AR56" s="5">
        <v>100</v>
      </c>
      <c r="AS56" s="5" t="s">
        <v>4</v>
      </c>
      <c r="AT56" s="5" t="s">
        <v>4</v>
      </c>
      <c r="AU56" s="5">
        <v>38000</v>
      </c>
      <c r="AV56" s="5">
        <v>100</v>
      </c>
      <c r="AW56" s="5" t="s">
        <v>4</v>
      </c>
      <c r="AX56" s="5" t="s">
        <v>4</v>
      </c>
      <c r="AY56" s="5">
        <v>38000</v>
      </c>
      <c r="AZ56" s="5">
        <v>100</v>
      </c>
      <c r="BA56" s="5" t="s">
        <v>4</v>
      </c>
      <c r="BB56" s="5" t="s">
        <v>4</v>
      </c>
      <c r="BC56" s="5">
        <v>38000</v>
      </c>
      <c r="BD56" s="5">
        <v>100</v>
      </c>
      <c r="BE56" s="5" t="s">
        <v>4</v>
      </c>
      <c r="BF56" s="5" t="s">
        <v>4</v>
      </c>
      <c r="BG56" s="5">
        <v>38000</v>
      </c>
      <c r="BH56" s="5">
        <v>100</v>
      </c>
      <c r="BI56" s="5" t="s">
        <v>4</v>
      </c>
      <c r="BJ56" s="5" t="s">
        <v>4</v>
      </c>
      <c r="BK56" s="22"/>
    </row>
    <row r="57" spans="1:63" ht="20.100000000000001" customHeight="1" x14ac:dyDescent="0.2">
      <c r="A57" s="6" t="s">
        <v>17</v>
      </c>
      <c r="B57" s="7">
        <v>38000</v>
      </c>
      <c r="C57" s="7" t="s">
        <v>4</v>
      </c>
      <c r="D57" s="7" t="s">
        <v>4</v>
      </c>
      <c r="E57" s="7" t="s">
        <v>4</v>
      </c>
      <c r="F57" s="7" t="s">
        <v>4</v>
      </c>
      <c r="G57" s="7">
        <v>38000</v>
      </c>
      <c r="H57" s="7" t="s">
        <v>4</v>
      </c>
      <c r="I57" s="7" t="s">
        <v>4</v>
      </c>
      <c r="J57" s="7" t="s">
        <v>4</v>
      </c>
      <c r="K57" s="7" t="s">
        <v>4</v>
      </c>
      <c r="L57" s="7" t="s">
        <v>4</v>
      </c>
      <c r="M57" s="29"/>
      <c r="N57" s="26"/>
      <c r="O57" s="7" t="s">
        <v>4</v>
      </c>
      <c r="P57" s="7" t="s">
        <v>4</v>
      </c>
      <c r="Q57" s="7">
        <v>38000</v>
      </c>
      <c r="R57" s="7">
        <v>100</v>
      </c>
      <c r="S57" s="7" t="s">
        <v>4</v>
      </c>
      <c r="T57" s="7" t="s">
        <v>4</v>
      </c>
      <c r="U57" s="7">
        <v>38000</v>
      </c>
      <c r="V57" s="7">
        <v>100</v>
      </c>
      <c r="W57" s="7" t="s">
        <v>4</v>
      </c>
      <c r="X57" s="7" t="s">
        <v>4</v>
      </c>
      <c r="Y57" s="7">
        <v>38000</v>
      </c>
      <c r="Z57" s="7">
        <v>100</v>
      </c>
      <c r="AA57" s="7" t="s">
        <v>4</v>
      </c>
      <c r="AB57" s="7" t="s">
        <v>4</v>
      </c>
      <c r="AC57" s="7">
        <v>38000</v>
      </c>
      <c r="AD57" s="7">
        <v>100</v>
      </c>
      <c r="AE57" s="7">
        <v>38000</v>
      </c>
      <c r="AF57" s="7">
        <v>100</v>
      </c>
      <c r="AG57" s="7" t="s">
        <v>4</v>
      </c>
      <c r="AH57" s="7" t="s">
        <v>4</v>
      </c>
      <c r="AI57" s="7">
        <v>38000</v>
      </c>
      <c r="AJ57" s="7">
        <v>100</v>
      </c>
      <c r="AK57" s="7" t="s">
        <v>4</v>
      </c>
      <c r="AL57" s="7" t="s">
        <v>4</v>
      </c>
      <c r="AM57" s="7">
        <v>38000</v>
      </c>
      <c r="AN57" s="7">
        <v>100</v>
      </c>
      <c r="AO57" s="7" t="s">
        <v>4</v>
      </c>
      <c r="AP57" s="7" t="s">
        <v>4</v>
      </c>
      <c r="AQ57" s="7">
        <v>38000</v>
      </c>
      <c r="AR57" s="7">
        <v>100</v>
      </c>
      <c r="AS57" s="7" t="s">
        <v>4</v>
      </c>
      <c r="AT57" s="7" t="s">
        <v>4</v>
      </c>
      <c r="AU57" s="7">
        <v>38000</v>
      </c>
      <c r="AV57" s="7">
        <v>100</v>
      </c>
      <c r="AW57" s="7" t="s">
        <v>4</v>
      </c>
      <c r="AX57" s="7" t="s">
        <v>4</v>
      </c>
      <c r="AY57" s="7">
        <v>38000</v>
      </c>
      <c r="AZ57" s="7">
        <v>100</v>
      </c>
      <c r="BA57" s="7" t="s">
        <v>4</v>
      </c>
      <c r="BB57" s="7" t="s">
        <v>4</v>
      </c>
      <c r="BC57" s="7">
        <v>38000</v>
      </c>
      <c r="BD57" s="7">
        <v>100</v>
      </c>
      <c r="BE57" s="7" t="s">
        <v>4</v>
      </c>
      <c r="BF57" s="7" t="s">
        <v>4</v>
      </c>
      <c r="BG57" s="7">
        <v>38000</v>
      </c>
      <c r="BH57" s="7">
        <v>100</v>
      </c>
      <c r="BI57" s="7" t="s">
        <v>4</v>
      </c>
      <c r="BJ57" s="7" t="s">
        <v>4</v>
      </c>
      <c r="BK57" s="23"/>
    </row>
    <row r="58" spans="1:63" ht="20.100000000000001" customHeight="1" x14ac:dyDescent="0.2">
      <c r="A58" s="8" t="s">
        <v>18</v>
      </c>
      <c r="B58" s="9" t="s">
        <v>4</v>
      </c>
      <c r="C58" s="9" t="s">
        <v>4</v>
      </c>
      <c r="D58" s="9" t="s">
        <v>4</v>
      </c>
      <c r="E58" s="9" t="s">
        <v>4</v>
      </c>
      <c r="F58" s="9" t="s">
        <v>4</v>
      </c>
      <c r="G58" s="9" t="s">
        <v>4</v>
      </c>
      <c r="H58" s="9" t="s">
        <v>4</v>
      </c>
      <c r="I58" s="9" t="s">
        <v>4</v>
      </c>
      <c r="J58" s="9" t="s">
        <v>4</v>
      </c>
      <c r="K58" s="9" t="s">
        <v>4</v>
      </c>
      <c r="L58" s="9" t="s">
        <v>4</v>
      </c>
      <c r="M58" s="29"/>
      <c r="N58" s="26"/>
      <c r="O58" s="9" t="s">
        <v>4</v>
      </c>
      <c r="P58" s="9" t="s">
        <v>4</v>
      </c>
      <c r="Q58" s="9" t="s">
        <v>4</v>
      </c>
      <c r="R58" s="9" t="s">
        <v>4</v>
      </c>
      <c r="S58" s="9" t="s">
        <v>4</v>
      </c>
      <c r="T58" s="9" t="s">
        <v>4</v>
      </c>
      <c r="U58" s="9" t="s">
        <v>4</v>
      </c>
      <c r="V58" s="9" t="s">
        <v>4</v>
      </c>
      <c r="W58" s="9" t="s">
        <v>4</v>
      </c>
      <c r="X58" s="9" t="s">
        <v>4</v>
      </c>
      <c r="Y58" s="9" t="s">
        <v>4</v>
      </c>
      <c r="Z58" s="9" t="s">
        <v>4</v>
      </c>
      <c r="AA58" s="9" t="s">
        <v>4</v>
      </c>
      <c r="AB58" s="9" t="s">
        <v>4</v>
      </c>
      <c r="AC58" s="9" t="s">
        <v>4</v>
      </c>
      <c r="AD58" s="9" t="s">
        <v>4</v>
      </c>
      <c r="AE58" s="9" t="s">
        <v>4</v>
      </c>
      <c r="AF58" s="9" t="s">
        <v>4</v>
      </c>
      <c r="AG58" s="9" t="s">
        <v>4</v>
      </c>
      <c r="AH58" s="9" t="s">
        <v>4</v>
      </c>
      <c r="AI58" s="9" t="s">
        <v>4</v>
      </c>
      <c r="AJ58" s="9" t="s">
        <v>4</v>
      </c>
      <c r="AK58" s="9" t="s">
        <v>4</v>
      </c>
      <c r="AL58" s="9" t="s">
        <v>4</v>
      </c>
      <c r="AM58" s="9" t="s">
        <v>4</v>
      </c>
      <c r="AN58" s="9" t="s">
        <v>4</v>
      </c>
      <c r="AO58" s="9" t="s">
        <v>4</v>
      </c>
      <c r="AP58" s="9" t="s">
        <v>4</v>
      </c>
      <c r="AQ58" s="9" t="s">
        <v>4</v>
      </c>
      <c r="AR58" s="9" t="s">
        <v>4</v>
      </c>
      <c r="AS58" s="9" t="s">
        <v>4</v>
      </c>
      <c r="AT58" s="9" t="s">
        <v>4</v>
      </c>
      <c r="AU58" s="9" t="s">
        <v>4</v>
      </c>
      <c r="AV58" s="9" t="s">
        <v>4</v>
      </c>
      <c r="AW58" s="9" t="s">
        <v>4</v>
      </c>
      <c r="AX58" s="9" t="s">
        <v>4</v>
      </c>
      <c r="AY58" s="9" t="s">
        <v>4</v>
      </c>
      <c r="AZ58" s="9" t="s">
        <v>4</v>
      </c>
      <c r="BA58" s="9" t="s">
        <v>4</v>
      </c>
      <c r="BB58" s="9" t="s">
        <v>4</v>
      </c>
      <c r="BC58" s="9" t="s">
        <v>4</v>
      </c>
      <c r="BD58" s="9" t="s">
        <v>4</v>
      </c>
      <c r="BE58" s="9" t="s">
        <v>4</v>
      </c>
      <c r="BF58" s="9" t="s">
        <v>4</v>
      </c>
      <c r="BG58" s="9" t="s">
        <v>4</v>
      </c>
      <c r="BH58" s="9" t="s">
        <v>4</v>
      </c>
      <c r="BI58" s="9" t="s">
        <v>4</v>
      </c>
      <c r="BJ58" s="9" t="s">
        <v>4</v>
      </c>
      <c r="BK58" s="24"/>
    </row>
    <row r="59" spans="1:63" ht="20.100000000000001" customHeight="1" x14ac:dyDescent="0.2">
      <c r="A59" s="8" t="s">
        <v>21</v>
      </c>
      <c r="B59" s="9">
        <v>38000</v>
      </c>
      <c r="C59" s="9" t="s">
        <v>4</v>
      </c>
      <c r="D59" s="9" t="s">
        <v>4</v>
      </c>
      <c r="E59" s="9" t="s">
        <v>4</v>
      </c>
      <c r="F59" s="9" t="s">
        <v>4</v>
      </c>
      <c r="G59" s="9">
        <v>38000</v>
      </c>
      <c r="H59" s="9" t="s">
        <v>4</v>
      </c>
      <c r="I59" s="9" t="s">
        <v>4</v>
      </c>
      <c r="J59" s="9" t="s">
        <v>4</v>
      </c>
      <c r="K59" s="9" t="s">
        <v>4</v>
      </c>
      <c r="L59" s="9" t="s">
        <v>4</v>
      </c>
      <c r="M59" s="29"/>
      <c r="N59" s="26"/>
      <c r="O59" s="9" t="s">
        <v>4</v>
      </c>
      <c r="P59" s="9" t="s">
        <v>4</v>
      </c>
      <c r="Q59" s="9">
        <v>38000</v>
      </c>
      <c r="R59" s="9">
        <v>100</v>
      </c>
      <c r="S59" s="9" t="s">
        <v>4</v>
      </c>
      <c r="T59" s="9" t="s">
        <v>4</v>
      </c>
      <c r="U59" s="9">
        <v>38000</v>
      </c>
      <c r="V59" s="9">
        <v>100</v>
      </c>
      <c r="W59" s="9" t="s">
        <v>4</v>
      </c>
      <c r="X59" s="9" t="s">
        <v>4</v>
      </c>
      <c r="Y59" s="9">
        <v>38000</v>
      </c>
      <c r="Z59" s="9">
        <v>100</v>
      </c>
      <c r="AA59" s="9" t="s">
        <v>4</v>
      </c>
      <c r="AB59" s="9" t="s">
        <v>4</v>
      </c>
      <c r="AC59" s="9">
        <v>38000</v>
      </c>
      <c r="AD59" s="9">
        <v>100</v>
      </c>
      <c r="AE59" s="9">
        <v>38000</v>
      </c>
      <c r="AF59" s="9">
        <v>100</v>
      </c>
      <c r="AG59" s="9" t="s">
        <v>4</v>
      </c>
      <c r="AH59" s="9" t="s">
        <v>4</v>
      </c>
      <c r="AI59" s="9">
        <v>38000</v>
      </c>
      <c r="AJ59" s="9">
        <v>100</v>
      </c>
      <c r="AK59" s="9" t="s">
        <v>4</v>
      </c>
      <c r="AL59" s="9" t="s">
        <v>4</v>
      </c>
      <c r="AM59" s="9">
        <v>38000</v>
      </c>
      <c r="AN59" s="9">
        <v>100</v>
      </c>
      <c r="AO59" s="9" t="s">
        <v>4</v>
      </c>
      <c r="AP59" s="9" t="s">
        <v>4</v>
      </c>
      <c r="AQ59" s="9">
        <v>38000</v>
      </c>
      <c r="AR59" s="9">
        <v>100</v>
      </c>
      <c r="AS59" s="9" t="s">
        <v>4</v>
      </c>
      <c r="AT59" s="9" t="s">
        <v>4</v>
      </c>
      <c r="AU59" s="9">
        <v>38000</v>
      </c>
      <c r="AV59" s="9">
        <v>100</v>
      </c>
      <c r="AW59" s="9" t="s">
        <v>4</v>
      </c>
      <c r="AX59" s="9" t="s">
        <v>4</v>
      </c>
      <c r="AY59" s="9">
        <v>38000</v>
      </c>
      <c r="AZ59" s="9">
        <v>100</v>
      </c>
      <c r="BA59" s="9" t="s">
        <v>4</v>
      </c>
      <c r="BB59" s="9" t="s">
        <v>4</v>
      </c>
      <c r="BC59" s="9">
        <v>38000</v>
      </c>
      <c r="BD59" s="9">
        <v>100</v>
      </c>
      <c r="BE59" s="9" t="s">
        <v>4</v>
      </c>
      <c r="BF59" s="9" t="s">
        <v>4</v>
      </c>
      <c r="BG59" s="9">
        <v>38000</v>
      </c>
      <c r="BH59" s="9">
        <v>100</v>
      </c>
      <c r="BI59" s="9" t="s">
        <v>4</v>
      </c>
      <c r="BJ59" s="9" t="s">
        <v>4</v>
      </c>
      <c r="BK59" s="24"/>
    </row>
    <row r="60" spans="1:63" ht="20.100000000000001" customHeight="1" x14ac:dyDescent="0.2">
      <c r="A60" s="8" t="s">
        <v>95</v>
      </c>
      <c r="B60" s="9">
        <v>38000</v>
      </c>
      <c r="C60" s="9" t="s">
        <v>4</v>
      </c>
      <c r="D60" s="9" t="s">
        <v>4</v>
      </c>
      <c r="E60" s="9" t="s">
        <v>4</v>
      </c>
      <c r="F60" s="9" t="s">
        <v>4</v>
      </c>
      <c r="G60" s="9">
        <v>38000</v>
      </c>
      <c r="H60" s="9" t="s">
        <v>4</v>
      </c>
      <c r="I60" s="9" t="s">
        <v>4</v>
      </c>
      <c r="J60" s="9" t="s">
        <v>4</v>
      </c>
      <c r="K60" s="9" t="s">
        <v>4</v>
      </c>
      <c r="L60" s="9" t="s">
        <v>4</v>
      </c>
      <c r="M60" s="29"/>
      <c r="N60" s="26"/>
      <c r="O60" s="9" t="s">
        <v>4</v>
      </c>
      <c r="P60" s="9" t="s">
        <v>4</v>
      </c>
      <c r="Q60" s="9">
        <v>38000</v>
      </c>
      <c r="R60" s="9">
        <v>100</v>
      </c>
      <c r="S60" s="9" t="s">
        <v>4</v>
      </c>
      <c r="T60" s="9" t="s">
        <v>4</v>
      </c>
      <c r="U60" s="9">
        <v>38000</v>
      </c>
      <c r="V60" s="9">
        <v>100</v>
      </c>
      <c r="W60" s="9" t="s">
        <v>4</v>
      </c>
      <c r="X60" s="9" t="s">
        <v>4</v>
      </c>
      <c r="Y60" s="9">
        <v>38000</v>
      </c>
      <c r="Z60" s="9">
        <v>100</v>
      </c>
      <c r="AA60" s="9" t="s">
        <v>4</v>
      </c>
      <c r="AB60" s="9" t="s">
        <v>4</v>
      </c>
      <c r="AC60" s="9">
        <v>38000</v>
      </c>
      <c r="AD60" s="9">
        <v>100</v>
      </c>
      <c r="AE60" s="9">
        <v>38000</v>
      </c>
      <c r="AF60" s="9">
        <v>100</v>
      </c>
      <c r="AG60" s="9" t="s">
        <v>4</v>
      </c>
      <c r="AH60" s="9" t="s">
        <v>4</v>
      </c>
      <c r="AI60" s="9">
        <v>38000</v>
      </c>
      <c r="AJ60" s="9">
        <v>100</v>
      </c>
      <c r="AK60" s="9" t="s">
        <v>4</v>
      </c>
      <c r="AL60" s="9" t="s">
        <v>4</v>
      </c>
      <c r="AM60" s="9">
        <v>38000</v>
      </c>
      <c r="AN60" s="9">
        <v>100</v>
      </c>
      <c r="AO60" s="9" t="s">
        <v>4</v>
      </c>
      <c r="AP60" s="9" t="s">
        <v>4</v>
      </c>
      <c r="AQ60" s="9">
        <v>38000</v>
      </c>
      <c r="AR60" s="9">
        <v>100</v>
      </c>
      <c r="AS60" s="9" t="s">
        <v>4</v>
      </c>
      <c r="AT60" s="9" t="s">
        <v>4</v>
      </c>
      <c r="AU60" s="9">
        <v>38000</v>
      </c>
      <c r="AV60" s="9">
        <v>100</v>
      </c>
      <c r="AW60" s="9" t="s">
        <v>4</v>
      </c>
      <c r="AX60" s="9" t="s">
        <v>4</v>
      </c>
      <c r="AY60" s="9">
        <v>38000</v>
      </c>
      <c r="AZ60" s="9">
        <v>100</v>
      </c>
      <c r="BA60" s="9" t="s">
        <v>4</v>
      </c>
      <c r="BB60" s="9" t="s">
        <v>4</v>
      </c>
      <c r="BC60" s="9">
        <v>38000</v>
      </c>
      <c r="BD60" s="9">
        <v>100</v>
      </c>
      <c r="BE60" s="9" t="s">
        <v>4</v>
      </c>
      <c r="BF60" s="9" t="s">
        <v>4</v>
      </c>
      <c r="BG60" s="9">
        <v>38000</v>
      </c>
      <c r="BH60" s="9">
        <v>100</v>
      </c>
      <c r="BI60" s="9" t="s">
        <v>4</v>
      </c>
      <c r="BJ60" s="9" t="s">
        <v>4</v>
      </c>
      <c r="BK60" s="24"/>
    </row>
    <row r="61" spans="1:63" ht="20.100000000000001" customHeight="1" x14ac:dyDescent="0.2">
      <c r="A61" s="4" t="s">
        <v>96</v>
      </c>
      <c r="B61" s="5">
        <v>155100</v>
      </c>
      <c r="C61" s="5" t="s">
        <v>4</v>
      </c>
      <c r="D61" s="5" t="s">
        <v>4</v>
      </c>
      <c r="E61" s="5" t="s">
        <v>4</v>
      </c>
      <c r="F61" s="5">
        <v>18676.3</v>
      </c>
      <c r="G61" s="5">
        <v>14942</v>
      </c>
      <c r="H61" s="5">
        <v>15487</v>
      </c>
      <c r="I61" s="5">
        <v>2829.6</v>
      </c>
      <c r="J61" s="5">
        <v>10006.299999999999</v>
      </c>
      <c r="K61" s="5">
        <v>3223.2</v>
      </c>
      <c r="L61" s="5">
        <v>3890</v>
      </c>
      <c r="M61" s="29"/>
      <c r="N61" s="26"/>
      <c r="O61" s="5" t="s">
        <v>4</v>
      </c>
      <c r="P61" s="5" t="s">
        <v>4</v>
      </c>
      <c r="Q61" s="5">
        <v>155100</v>
      </c>
      <c r="R61" s="5">
        <v>100</v>
      </c>
      <c r="S61" s="5" t="s">
        <v>4</v>
      </c>
      <c r="T61" s="5" t="s">
        <v>4</v>
      </c>
      <c r="U61" s="5">
        <v>155100</v>
      </c>
      <c r="V61" s="5">
        <v>100</v>
      </c>
      <c r="W61" s="5" t="s">
        <v>4</v>
      </c>
      <c r="X61" s="5" t="s">
        <v>4</v>
      </c>
      <c r="Y61" s="5">
        <v>155100</v>
      </c>
      <c r="Z61" s="5">
        <v>100</v>
      </c>
      <c r="AA61" s="5">
        <v>18676.3</v>
      </c>
      <c r="AB61" s="5">
        <v>12.04</v>
      </c>
      <c r="AC61" s="5">
        <v>136423.70000000001</v>
      </c>
      <c r="AD61" s="5">
        <v>87.96</v>
      </c>
      <c r="AE61" s="5">
        <v>33618.300000000003</v>
      </c>
      <c r="AF61" s="5">
        <v>21.68</v>
      </c>
      <c r="AG61" s="5">
        <v>121481.7</v>
      </c>
      <c r="AH61" s="5">
        <v>78.319999999999993</v>
      </c>
      <c r="AI61" s="5">
        <v>49105.3</v>
      </c>
      <c r="AJ61" s="5">
        <v>31.66</v>
      </c>
      <c r="AK61" s="5">
        <v>105994.7</v>
      </c>
      <c r="AL61" s="5">
        <v>68.34</v>
      </c>
      <c r="AM61" s="5">
        <v>51934.9</v>
      </c>
      <c r="AN61" s="5">
        <v>33.479999999999997</v>
      </c>
      <c r="AO61" s="5">
        <v>103165.1</v>
      </c>
      <c r="AP61" s="5">
        <v>66.52</v>
      </c>
      <c r="AQ61" s="5">
        <v>61941.2</v>
      </c>
      <c r="AR61" s="5">
        <v>39.94</v>
      </c>
      <c r="AS61" s="5">
        <v>93158.8</v>
      </c>
      <c r="AT61" s="5">
        <v>60.06</v>
      </c>
      <c r="AU61" s="5">
        <v>65164.4</v>
      </c>
      <c r="AV61" s="5">
        <v>42.01</v>
      </c>
      <c r="AW61" s="5">
        <v>89935.6</v>
      </c>
      <c r="AX61" s="5">
        <v>57.99</v>
      </c>
      <c r="AY61" s="5">
        <v>69054.399999999994</v>
      </c>
      <c r="AZ61" s="5">
        <v>44.52</v>
      </c>
      <c r="BA61" s="5">
        <v>86045.6</v>
      </c>
      <c r="BB61" s="5">
        <v>55.48</v>
      </c>
      <c r="BC61" s="5">
        <v>69054.399999999994</v>
      </c>
      <c r="BD61" s="5">
        <v>44.52</v>
      </c>
      <c r="BE61" s="5">
        <v>86045.6</v>
      </c>
      <c r="BF61" s="5">
        <v>55.48</v>
      </c>
      <c r="BG61" s="5">
        <v>69054.399999999994</v>
      </c>
      <c r="BH61" s="5">
        <v>44.52</v>
      </c>
      <c r="BI61" s="5">
        <v>86045.6</v>
      </c>
      <c r="BJ61" s="5">
        <v>55.48</v>
      </c>
      <c r="BK61" s="22"/>
    </row>
    <row r="62" spans="1:63" ht="20.100000000000001" customHeight="1" x14ac:dyDescent="0.2">
      <c r="A62" s="6" t="s">
        <v>97</v>
      </c>
      <c r="B62" s="7">
        <v>155100</v>
      </c>
      <c r="C62" s="7" t="s">
        <v>4</v>
      </c>
      <c r="D62" s="7" t="s">
        <v>4</v>
      </c>
      <c r="E62" s="7" t="s">
        <v>4</v>
      </c>
      <c r="F62" s="7">
        <v>18676.3</v>
      </c>
      <c r="G62" s="7">
        <v>14942</v>
      </c>
      <c r="H62" s="7">
        <v>15487</v>
      </c>
      <c r="I62" s="7">
        <v>2829.6</v>
      </c>
      <c r="J62" s="7">
        <v>10006.299999999999</v>
      </c>
      <c r="K62" s="7">
        <v>3223.2</v>
      </c>
      <c r="L62" s="7">
        <v>3890</v>
      </c>
      <c r="M62" s="29"/>
      <c r="N62" s="26"/>
      <c r="O62" s="7" t="s">
        <v>4</v>
      </c>
      <c r="P62" s="7" t="s">
        <v>4</v>
      </c>
      <c r="Q62" s="7">
        <v>155100</v>
      </c>
      <c r="R62" s="7">
        <v>100</v>
      </c>
      <c r="S62" s="7" t="s">
        <v>4</v>
      </c>
      <c r="T62" s="7" t="s">
        <v>4</v>
      </c>
      <c r="U62" s="7">
        <v>155100</v>
      </c>
      <c r="V62" s="7">
        <v>100</v>
      </c>
      <c r="W62" s="7" t="s">
        <v>4</v>
      </c>
      <c r="X62" s="7" t="s">
        <v>4</v>
      </c>
      <c r="Y62" s="7">
        <v>155100</v>
      </c>
      <c r="Z62" s="7">
        <v>100</v>
      </c>
      <c r="AA62" s="7">
        <v>18676.3</v>
      </c>
      <c r="AB62" s="7">
        <v>12.04</v>
      </c>
      <c r="AC62" s="7">
        <v>136423.70000000001</v>
      </c>
      <c r="AD62" s="7">
        <v>87.96</v>
      </c>
      <c r="AE62" s="7">
        <v>33618.300000000003</v>
      </c>
      <c r="AF62" s="7">
        <v>21.68</v>
      </c>
      <c r="AG62" s="7">
        <v>121481.7</v>
      </c>
      <c r="AH62" s="7">
        <v>78.319999999999993</v>
      </c>
      <c r="AI62" s="7">
        <v>49105.3</v>
      </c>
      <c r="AJ62" s="7">
        <v>31.66</v>
      </c>
      <c r="AK62" s="7">
        <v>105994.7</v>
      </c>
      <c r="AL62" s="7">
        <v>68.34</v>
      </c>
      <c r="AM62" s="7">
        <v>51934.9</v>
      </c>
      <c r="AN62" s="7">
        <v>33.479999999999997</v>
      </c>
      <c r="AO62" s="7">
        <v>103165.1</v>
      </c>
      <c r="AP62" s="7">
        <v>66.52</v>
      </c>
      <c r="AQ62" s="7">
        <v>61941.2</v>
      </c>
      <c r="AR62" s="7">
        <v>39.94</v>
      </c>
      <c r="AS62" s="7">
        <v>93158.8</v>
      </c>
      <c r="AT62" s="7">
        <v>60.06</v>
      </c>
      <c r="AU62" s="7">
        <v>65164.4</v>
      </c>
      <c r="AV62" s="7">
        <v>42.01</v>
      </c>
      <c r="AW62" s="7">
        <v>89935.6</v>
      </c>
      <c r="AX62" s="7">
        <v>57.99</v>
      </c>
      <c r="AY62" s="7">
        <v>69054.399999999994</v>
      </c>
      <c r="AZ62" s="7">
        <v>44.52</v>
      </c>
      <c r="BA62" s="7">
        <v>86045.6</v>
      </c>
      <c r="BB62" s="7">
        <v>55.48</v>
      </c>
      <c r="BC62" s="7">
        <v>69054.399999999994</v>
      </c>
      <c r="BD62" s="7">
        <v>44.52</v>
      </c>
      <c r="BE62" s="7">
        <v>86045.6</v>
      </c>
      <c r="BF62" s="7">
        <v>55.48</v>
      </c>
      <c r="BG62" s="7">
        <v>69054.399999999994</v>
      </c>
      <c r="BH62" s="7">
        <v>44.52</v>
      </c>
      <c r="BI62" s="7">
        <v>86045.6</v>
      </c>
      <c r="BJ62" s="7">
        <v>55.48</v>
      </c>
      <c r="BK62" s="23"/>
    </row>
    <row r="65" spans="11:11" x14ac:dyDescent="0.2">
      <c r="K65" s="32" t="s">
        <v>98</v>
      </c>
    </row>
  </sheetData>
  <mergeCells count="19">
    <mergeCell ref="AA1:AD1"/>
    <mergeCell ref="A1:A2"/>
    <mergeCell ref="B1:B2"/>
    <mergeCell ref="C1:E1"/>
    <mergeCell ref="F1:H1"/>
    <mergeCell ref="I1:K1"/>
    <mergeCell ref="L1:N1"/>
    <mergeCell ref="O1:R1"/>
    <mergeCell ref="S1:V1"/>
    <mergeCell ref="W1:Z1"/>
    <mergeCell ref="BC1:BF1"/>
    <mergeCell ref="BG1:BJ1"/>
    <mergeCell ref="BK1:BK2"/>
    <mergeCell ref="AE1:AH1"/>
    <mergeCell ref="AI1:AL1"/>
    <mergeCell ref="AM1:AP1"/>
    <mergeCell ref="AQ1:AT1"/>
    <mergeCell ref="AU1:AX1"/>
    <mergeCell ref="AY1:BB1"/>
  </mergeCells>
  <pageMargins left="0.13" right="0.13" top="0.33" bottom="0.19" header="0.21" footer="0.1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O2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9" sqref="A9"/>
    </sheetView>
  </sheetViews>
  <sheetFormatPr defaultRowHeight="15" x14ac:dyDescent="0.2"/>
  <cols>
    <col min="1" max="1" width="55.75" customWidth="1"/>
    <col min="2" max="2" width="12.75" customWidth="1"/>
    <col min="3" max="3" width="9.125" style="192" customWidth="1"/>
    <col min="4" max="4" width="9.5" style="229" customWidth="1"/>
    <col min="5" max="6" width="9.125" style="192" customWidth="1"/>
    <col min="7" max="7" width="9.125" style="193" customWidth="1"/>
    <col min="8" max="8" width="9.125" style="259" customWidth="1"/>
    <col min="9" max="9" width="9.125" style="192" customWidth="1"/>
    <col min="10" max="10" width="9.125" style="193" customWidth="1"/>
    <col min="11" max="11" width="9.125" style="192" customWidth="1"/>
    <col min="13" max="13" width="9" style="193"/>
    <col min="14" max="15" width="9" style="192"/>
    <col min="16" max="16" width="9" style="193"/>
    <col min="17" max="17" width="9" style="192"/>
    <col min="19" max="19" width="9" style="193"/>
    <col min="20" max="20" width="9" style="192"/>
    <col min="22" max="22" width="9" style="193"/>
    <col min="23" max="27" width="9" style="192"/>
    <col min="28" max="28" width="9" style="193"/>
    <col min="29" max="30" width="9" style="192"/>
    <col min="31" max="31" width="9" style="193"/>
    <col min="32" max="33" width="9" style="192"/>
    <col min="34" max="34" width="9" style="193"/>
    <col min="35" max="36" width="9" style="192"/>
    <col min="37" max="37" width="9" style="193"/>
    <col min="38" max="39" width="8.375" style="192" customWidth="1"/>
    <col min="40" max="40" width="9" style="192"/>
    <col min="41" max="41" width="7.625" style="192" customWidth="1"/>
  </cols>
  <sheetData>
    <row r="1" spans="1:41" ht="18.75" customHeight="1" x14ac:dyDescent="0.2">
      <c r="A1" s="337" t="s">
        <v>24</v>
      </c>
      <c r="B1" s="338" t="s">
        <v>25</v>
      </c>
      <c r="C1" s="340" t="s">
        <v>208</v>
      </c>
      <c r="D1" s="341"/>
      <c r="E1" s="342"/>
      <c r="F1" s="340" t="s">
        <v>209</v>
      </c>
      <c r="G1" s="341"/>
      <c r="H1" s="342"/>
      <c r="I1" s="340" t="s">
        <v>210</v>
      </c>
      <c r="J1" s="341"/>
      <c r="K1" s="342"/>
      <c r="L1" s="343" t="s">
        <v>211</v>
      </c>
      <c r="M1" s="344"/>
      <c r="N1" s="338"/>
      <c r="O1" s="340" t="s">
        <v>212</v>
      </c>
      <c r="P1" s="341"/>
      <c r="Q1" s="342"/>
      <c r="R1" s="343" t="s">
        <v>213</v>
      </c>
      <c r="S1" s="344"/>
      <c r="T1" s="338"/>
      <c r="U1" s="343" t="s">
        <v>214</v>
      </c>
      <c r="V1" s="344"/>
      <c r="W1" s="338"/>
      <c r="X1" s="340" t="s">
        <v>215</v>
      </c>
      <c r="Y1" s="341"/>
      <c r="Z1" s="342"/>
      <c r="AA1" s="340" t="s">
        <v>216</v>
      </c>
      <c r="AB1" s="341"/>
      <c r="AC1" s="342"/>
      <c r="AD1" s="340" t="s">
        <v>217</v>
      </c>
      <c r="AE1" s="341"/>
      <c r="AF1" s="342"/>
      <c r="AG1" s="343" t="s">
        <v>218</v>
      </c>
      <c r="AH1" s="344"/>
      <c r="AI1" s="338"/>
      <c r="AJ1" s="340" t="s">
        <v>219</v>
      </c>
      <c r="AK1" s="341"/>
      <c r="AL1" s="342"/>
      <c r="AM1" s="340" t="s">
        <v>105</v>
      </c>
      <c r="AN1" s="342"/>
      <c r="AO1" s="327" t="s">
        <v>39</v>
      </c>
    </row>
    <row r="2" spans="1:41" ht="21.75" x14ac:dyDescent="0.2">
      <c r="A2" s="337"/>
      <c r="B2" s="338"/>
      <c r="C2" s="200" t="s">
        <v>197</v>
      </c>
      <c r="D2" s="340" t="s">
        <v>198</v>
      </c>
      <c r="E2" s="342"/>
      <c r="F2" s="200" t="s">
        <v>197</v>
      </c>
      <c r="G2" s="340" t="s">
        <v>198</v>
      </c>
      <c r="H2" s="342"/>
      <c r="I2" s="200" t="s">
        <v>197</v>
      </c>
      <c r="J2" s="340" t="s">
        <v>198</v>
      </c>
      <c r="K2" s="342"/>
      <c r="L2" s="1" t="s">
        <v>197</v>
      </c>
      <c r="M2" s="340" t="s">
        <v>198</v>
      </c>
      <c r="N2" s="342"/>
      <c r="O2" s="200" t="s">
        <v>197</v>
      </c>
      <c r="P2" s="340" t="s">
        <v>198</v>
      </c>
      <c r="Q2" s="342"/>
      <c r="R2" s="1" t="s">
        <v>197</v>
      </c>
      <c r="S2" s="340" t="s">
        <v>198</v>
      </c>
      <c r="T2" s="342"/>
      <c r="U2" s="1" t="s">
        <v>197</v>
      </c>
      <c r="V2" s="340" t="s">
        <v>198</v>
      </c>
      <c r="W2" s="342"/>
      <c r="X2" s="200" t="s">
        <v>197</v>
      </c>
      <c r="Y2" s="340" t="s">
        <v>198</v>
      </c>
      <c r="Z2" s="342"/>
      <c r="AA2" s="200" t="s">
        <v>197</v>
      </c>
      <c r="AB2" s="340" t="s">
        <v>198</v>
      </c>
      <c r="AC2" s="342"/>
      <c r="AD2" s="200" t="s">
        <v>197</v>
      </c>
      <c r="AE2" s="340" t="s">
        <v>198</v>
      </c>
      <c r="AF2" s="342"/>
      <c r="AG2" s="200" t="s">
        <v>197</v>
      </c>
      <c r="AH2" s="340" t="s">
        <v>198</v>
      </c>
      <c r="AI2" s="342"/>
      <c r="AJ2" s="200" t="s">
        <v>197</v>
      </c>
      <c r="AK2" s="340" t="s">
        <v>198</v>
      </c>
      <c r="AL2" s="342"/>
      <c r="AM2" s="328" t="s">
        <v>197</v>
      </c>
      <c r="AN2" s="329" t="s">
        <v>198</v>
      </c>
      <c r="AO2" s="200"/>
    </row>
    <row r="3" spans="1:41" ht="21.75" x14ac:dyDescent="0.2">
      <c r="A3" s="145"/>
      <c r="B3" s="1"/>
      <c r="C3" s="200"/>
      <c r="D3" s="207" t="s">
        <v>223</v>
      </c>
      <c r="E3" s="208" t="s">
        <v>222</v>
      </c>
      <c r="F3" s="200"/>
      <c r="G3" s="209" t="s">
        <v>223</v>
      </c>
      <c r="H3" s="257" t="s">
        <v>222</v>
      </c>
      <c r="I3" s="200"/>
      <c r="J3" s="209" t="s">
        <v>223</v>
      </c>
      <c r="K3" s="208" t="s">
        <v>222</v>
      </c>
      <c r="L3" s="1"/>
      <c r="M3" s="209" t="s">
        <v>223</v>
      </c>
      <c r="N3" s="208" t="s">
        <v>222</v>
      </c>
      <c r="O3" s="200"/>
      <c r="P3" s="209" t="s">
        <v>223</v>
      </c>
      <c r="Q3" s="208" t="s">
        <v>222</v>
      </c>
      <c r="R3" s="1"/>
      <c r="S3" s="209" t="s">
        <v>223</v>
      </c>
      <c r="T3" s="208" t="s">
        <v>222</v>
      </c>
      <c r="U3" s="1"/>
      <c r="V3" s="209" t="s">
        <v>223</v>
      </c>
      <c r="W3" s="208" t="s">
        <v>222</v>
      </c>
      <c r="X3" s="200"/>
      <c r="Y3" s="209" t="s">
        <v>223</v>
      </c>
      <c r="Z3" s="208" t="s">
        <v>222</v>
      </c>
      <c r="AA3" s="200"/>
      <c r="AB3" s="209" t="s">
        <v>223</v>
      </c>
      <c r="AC3" s="208" t="s">
        <v>222</v>
      </c>
      <c r="AD3" s="200"/>
      <c r="AE3" s="209" t="s">
        <v>223</v>
      </c>
      <c r="AF3" s="208" t="s">
        <v>222</v>
      </c>
      <c r="AG3" s="200"/>
      <c r="AH3" s="209" t="s">
        <v>223</v>
      </c>
      <c r="AI3" s="208" t="s">
        <v>222</v>
      </c>
      <c r="AJ3" s="200"/>
      <c r="AK3" s="209" t="s">
        <v>223</v>
      </c>
      <c r="AL3" s="208" t="s">
        <v>222</v>
      </c>
      <c r="AM3" s="330"/>
      <c r="AN3" s="330"/>
      <c r="AO3" s="200"/>
    </row>
    <row r="4" spans="1:41" ht="18.75" x14ac:dyDescent="0.2">
      <c r="A4" s="2" t="s">
        <v>3</v>
      </c>
      <c r="B4" s="3"/>
      <c r="C4" s="201"/>
      <c r="D4" s="210"/>
      <c r="E4" s="201"/>
      <c r="F4" s="201"/>
      <c r="G4" s="211"/>
      <c r="H4" s="212"/>
      <c r="I4" s="212"/>
      <c r="J4" s="213"/>
      <c r="K4" s="212"/>
      <c r="L4" s="13"/>
      <c r="M4" s="213"/>
      <c r="N4" s="212"/>
      <c r="O4" s="212"/>
      <c r="P4" s="213"/>
      <c r="Q4" s="212"/>
      <c r="R4" s="13"/>
      <c r="S4" s="213"/>
      <c r="T4" s="212"/>
      <c r="U4" s="13"/>
      <c r="V4" s="213"/>
      <c r="W4" s="212"/>
      <c r="X4" s="212"/>
      <c r="Y4" s="212"/>
      <c r="Z4" s="212"/>
      <c r="AA4" s="212"/>
      <c r="AB4" s="213"/>
      <c r="AC4" s="212"/>
      <c r="AD4" s="212"/>
      <c r="AE4" s="213"/>
      <c r="AF4" s="212"/>
      <c r="AG4" s="212"/>
      <c r="AH4" s="213"/>
      <c r="AI4" s="212"/>
      <c r="AJ4" s="212"/>
      <c r="AK4" s="213"/>
      <c r="AL4" s="212"/>
      <c r="AM4" s="212"/>
      <c r="AN4" s="212"/>
      <c r="AO4" s="212"/>
    </row>
    <row r="5" spans="1:41" ht="18.75" x14ac:dyDescent="0.2">
      <c r="A5" s="4" t="s">
        <v>5</v>
      </c>
      <c r="B5" s="5">
        <f>+B6+B11</f>
        <v>75600</v>
      </c>
      <c r="C5" s="202">
        <f t="shared" ref="C5:AL5" si="0">+C6+C11</f>
        <v>2247</v>
      </c>
      <c r="D5" s="214"/>
      <c r="E5" s="202">
        <f t="shared" si="0"/>
        <v>3531</v>
      </c>
      <c r="F5" s="202">
        <f t="shared" si="0"/>
        <v>2247</v>
      </c>
      <c r="G5" s="215"/>
      <c r="H5" s="202">
        <f t="shared" si="0"/>
        <v>2247</v>
      </c>
      <c r="I5" s="202">
        <f t="shared" si="0"/>
        <v>2247</v>
      </c>
      <c r="J5" s="215"/>
      <c r="K5" s="202">
        <f t="shared" si="0"/>
        <v>963</v>
      </c>
      <c r="L5" s="5">
        <f t="shared" si="0"/>
        <v>1209</v>
      </c>
      <c r="M5" s="215"/>
      <c r="N5" s="202">
        <f t="shared" si="0"/>
        <v>13563</v>
      </c>
      <c r="O5" s="202">
        <f t="shared" si="0"/>
        <v>0</v>
      </c>
      <c r="P5" s="215"/>
      <c r="Q5" s="202">
        <f t="shared" si="0"/>
        <v>0</v>
      </c>
      <c r="R5" s="5">
        <f t="shared" si="0"/>
        <v>0</v>
      </c>
      <c r="S5" s="215"/>
      <c r="T5" s="202">
        <f t="shared" si="0"/>
        <v>963</v>
      </c>
      <c r="U5" s="5">
        <f t="shared" si="0"/>
        <v>0</v>
      </c>
      <c r="V5" s="215"/>
      <c r="W5" s="202">
        <f t="shared" si="0"/>
        <v>0</v>
      </c>
      <c r="X5" s="202">
        <f t="shared" si="0"/>
        <v>0</v>
      </c>
      <c r="Y5" s="202"/>
      <c r="Z5" s="202">
        <f t="shared" si="0"/>
        <v>0</v>
      </c>
      <c r="AA5" s="202">
        <f t="shared" si="0"/>
        <v>0</v>
      </c>
      <c r="AB5" s="215"/>
      <c r="AC5" s="202">
        <f t="shared" si="0"/>
        <v>0</v>
      </c>
      <c r="AD5" s="202">
        <f t="shared" si="0"/>
        <v>0</v>
      </c>
      <c r="AE5" s="215"/>
      <c r="AF5" s="202">
        <f t="shared" si="0"/>
        <v>0</v>
      </c>
      <c r="AG5" s="202">
        <f t="shared" si="0"/>
        <v>0</v>
      </c>
      <c r="AH5" s="215"/>
      <c r="AI5" s="202">
        <f t="shared" si="0"/>
        <v>0</v>
      </c>
      <c r="AJ5" s="202">
        <f t="shared" si="0"/>
        <v>0</v>
      </c>
      <c r="AK5" s="215"/>
      <c r="AL5" s="202">
        <f t="shared" si="0"/>
        <v>0</v>
      </c>
      <c r="AM5" s="202">
        <v>75600</v>
      </c>
      <c r="AN5" s="202">
        <f>SUM(E5+H5+K5+N5+Q5+T5+W5+Z5+AC5+AF5+AI5+AL5)</f>
        <v>21267</v>
      </c>
      <c r="AO5" s="202">
        <f>AM5-AN5</f>
        <v>54333</v>
      </c>
    </row>
    <row r="6" spans="1:41" ht="18.75" x14ac:dyDescent="0.2">
      <c r="A6" s="6" t="s">
        <v>6</v>
      </c>
      <c r="B6" s="7">
        <f>+B7+B9</f>
        <v>47600</v>
      </c>
      <c r="C6" s="203">
        <f t="shared" ref="C6:AL6" si="1">+C7+C9</f>
        <v>0</v>
      </c>
      <c r="D6" s="216"/>
      <c r="E6" s="203">
        <f t="shared" si="1"/>
        <v>0</v>
      </c>
      <c r="F6" s="203">
        <f t="shared" si="1"/>
        <v>0</v>
      </c>
      <c r="G6" s="217"/>
      <c r="H6" s="203">
        <f t="shared" si="1"/>
        <v>0</v>
      </c>
      <c r="I6" s="203">
        <f t="shared" si="1"/>
        <v>0</v>
      </c>
      <c r="J6" s="217"/>
      <c r="K6" s="203">
        <f t="shared" si="1"/>
        <v>0</v>
      </c>
      <c r="L6" s="7">
        <f t="shared" si="1"/>
        <v>0</v>
      </c>
      <c r="M6" s="217">
        <v>3100005946</v>
      </c>
      <c r="N6" s="203">
        <v>12600</v>
      </c>
      <c r="O6" s="203">
        <f t="shared" si="1"/>
        <v>0</v>
      </c>
      <c r="P6" s="217"/>
      <c r="Q6" s="203">
        <f t="shared" si="1"/>
        <v>0</v>
      </c>
      <c r="R6" s="7">
        <f t="shared" si="1"/>
        <v>0</v>
      </c>
      <c r="S6" s="217"/>
      <c r="T6" s="203">
        <f t="shared" si="1"/>
        <v>0</v>
      </c>
      <c r="U6" s="7">
        <f t="shared" si="1"/>
        <v>0</v>
      </c>
      <c r="V6" s="217"/>
      <c r="W6" s="203">
        <f t="shared" si="1"/>
        <v>0</v>
      </c>
      <c r="X6" s="203">
        <f t="shared" si="1"/>
        <v>0</v>
      </c>
      <c r="Y6" s="203"/>
      <c r="Z6" s="203">
        <f t="shared" si="1"/>
        <v>0</v>
      </c>
      <c r="AA6" s="203">
        <f t="shared" si="1"/>
        <v>0</v>
      </c>
      <c r="AB6" s="217"/>
      <c r="AC6" s="203">
        <f t="shared" si="1"/>
        <v>0</v>
      </c>
      <c r="AD6" s="203">
        <f t="shared" si="1"/>
        <v>0</v>
      </c>
      <c r="AE6" s="217"/>
      <c r="AF6" s="203">
        <f t="shared" si="1"/>
        <v>0</v>
      </c>
      <c r="AG6" s="203">
        <f t="shared" si="1"/>
        <v>0</v>
      </c>
      <c r="AH6" s="217"/>
      <c r="AI6" s="203">
        <f t="shared" si="1"/>
        <v>0</v>
      </c>
      <c r="AJ6" s="203">
        <f t="shared" si="1"/>
        <v>0</v>
      </c>
      <c r="AK6" s="217"/>
      <c r="AL6" s="203">
        <f t="shared" si="1"/>
        <v>0</v>
      </c>
      <c r="AM6" s="203"/>
      <c r="AN6" s="203"/>
      <c r="AO6" s="203"/>
    </row>
    <row r="7" spans="1:41" ht="18.75" x14ac:dyDescent="0.2">
      <c r="A7" s="8" t="s">
        <v>7</v>
      </c>
      <c r="B7" s="9">
        <f>+B8</f>
        <v>0</v>
      </c>
      <c r="C7" s="204"/>
      <c r="D7" s="218"/>
      <c r="E7" s="204"/>
      <c r="F7" s="204"/>
      <c r="G7" s="219"/>
      <c r="H7" s="204">
        <v>0</v>
      </c>
      <c r="I7" s="206"/>
      <c r="J7" s="220"/>
      <c r="K7" s="206"/>
      <c r="L7" s="19"/>
      <c r="M7" s="220"/>
      <c r="N7" s="206"/>
      <c r="O7" s="206"/>
      <c r="P7" s="220"/>
      <c r="Q7" s="206"/>
      <c r="R7" s="19"/>
      <c r="S7" s="220"/>
      <c r="T7" s="206"/>
      <c r="U7" s="19"/>
      <c r="V7" s="220"/>
      <c r="W7" s="206"/>
      <c r="X7" s="206"/>
      <c r="Y7" s="206"/>
      <c r="Z7" s="206"/>
      <c r="AA7" s="206"/>
      <c r="AB7" s="220"/>
      <c r="AC7" s="206"/>
      <c r="AD7" s="206"/>
      <c r="AE7" s="220"/>
      <c r="AF7" s="206"/>
      <c r="AG7" s="206"/>
      <c r="AH7" s="220"/>
      <c r="AI7" s="206"/>
      <c r="AJ7" s="206"/>
      <c r="AK7" s="220"/>
      <c r="AL7" s="206"/>
      <c r="AM7" s="206"/>
      <c r="AN7" s="206"/>
      <c r="AO7" s="206"/>
    </row>
    <row r="8" spans="1:41" ht="18.75" x14ac:dyDescent="0.2">
      <c r="A8" s="8" t="s">
        <v>8</v>
      </c>
      <c r="B8" s="9"/>
      <c r="C8" s="204"/>
      <c r="D8" s="218"/>
      <c r="E8" s="204"/>
      <c r="F8" s="204"/>
      <c r="G8" s="219"/>
      <c r="H8" s="204"/>
      <c r="I8" s="206"/>
      <c r="J8" s="220"/>
      <c r="K8" s="206"/>
      <c r="L8" s="19"/>
      <c r="M8" s="220"/>
      <c r="N8" s="206"/>
      <c r="O8" s="206"/>
      <c r="P8" s="220"/>
      <c r="Q8" s="206"/>
      <c r="R8" s="19"/>
      <c r="S8" s="220"/>
      <c r="T8" s="206"/>
      <c r="U8" s="19"/>
      <c r="V8" s="220"/>
      <c r="W8" s="206"/>
      <c r="X8" s="206"/>
      <c r="Y8" s="206"/>
      <c r="Z8" s="206"/>
      <c r="AA8" s="206"/>
      <c r="AB8" s="220"/>
      <c r="AC8" s="206"/>
      <c r="AD8" s="206"/>
      <c r="AE8" s="220"/>
      <c r="AF8" s="206"/>
      <c r="AG8" s="206"/>
      <c r="AH8" s="220"/>
      <c r="AI8" s="206"/>
      <c r="AJ8" s="206"/>
      <c r="AK8" s="220"/>
      <c r="AL8" s="206"/>
      <c r="AM8" s="206"/>
      <c r="AN8" s="206"/>
      <c r="AO8" s="206"/>
    </row>
    <row r="9" spans="1:41" ht="18.75" x14ac:dyDescent="0.2">
      <c r="A9" s="8" t="s">
        <v>9</v>
      </c>
      <c r="B9" s="9">
        <f>SUM(B10)</f>
        <v>47600</v>
      </c>
      <c r="C9" s="204"/>
      <c r="D9" s="218"/>
      <c r="E9" s="204"/>
      <c r="F9" s="204"/>
      <c r="G9" s="219"/>
      <c r="H9" s="204"/>
      <c r="I9" s="206"/>
      <c r="J9" s="220"/>
      <c r="K9" s="206"/>
      <c r="L9" s="19"/>
      <c r="M9" s="220"/>
      <c r="N9" s="206"/>
      <c r="O9" s="206"/>
      <c r="P9" s="220"/>
      <c r="Q9" s="206"/>
      <c r="R9" s="19"/>
      <c r="S9" s="220"/>
      <c r="T9" s="206"/>
      <c r="U9" s="19"/>
      <c r="V9" s="220"/>
      <c r="W9" s="206"/>
      <c r="X9" s="206"/>
      <c r="Y9" s="206"/>
      <c r="Z9" s="206"/>
      <c r="AA9" s="206"/>
      <c r="AB9" s="220"/>
      <c r="AC9" s="206"/>
      <c r="AD9" s="206"/>
      <c r="AE9" s="220"/>
      <c r="AF9" s="206"/>
      <c r="AG9" s="206"/>
      <c r="AH9" s="220"/>
      <c r="AI9" s="206"/>
      <c r="AJ9" s="206"/>
      <c r="AK9" s="220"/>
      <c r="AL9" s="206"/>
      <c r="AM9" s="206"/>
      <c r="AN9" s="206"/>
      <c r="AO9" s="206"/>
    </row>
    <row r="10" spans="1:41" ht="18.75" x14ac:dyDescent="0.2">
      <c r="A10" s="8" t="s">
        <v>10</v>
      </c>
      <c r="B10" s="9">
        <v>47600</v>
      </c>
      <c r="C10" s="204"/>
      <c r="D10" s="218"/>
      <c r="E10" s="204"/>
      <c r="F10" s="204"/>
      <c r="G10" s="219"/>
      <c r="H10" s="204"/>
      <c r="I10" s="206">
        <v>12600</v>
      </c>
      <c r="J10" s="220"/>
      <c r="K10" s="206"/>
      <c r="L10" s="19"/>
      <c r="M10" s="220"/>
      <c r="N10" s="206"/>
      <c r="O10" s="206"/>
      <c r="P10" s="220"/>
      <c r="Q10" s="206"/>
      <c r="R10" s="19"/>
      <c r="S10" s="220"/>
      <c r="T10" s="206"/>
      <c r="U10" s="19"/>
      <c r="V10" s="220"/>
      <c r="W10" s="206"/>
      <c r="X10" s="206"/>
      <c r="Y10" s="206"/>
      <c r="Z10" s="206"/>
      <c r="AA10" s="206"/>
      <c r="AB10" s="220"/>
      <c r="AC10" s="206"/>
      <c r="AD10" s="206"/>
      <c r="AE10" s="220"/>
      <c r="AF10" s="206"/>
      <c r="AG10" s="206"/>
      <c r="AH10" s="220"/>
      <c r="AI10" s="206"/>
      <c r="AJ10" s="206"/>
      <c r="AK10" s="220"/>
      <c r="AL10" s="206"/>
      <c r="AM10" s="206"/>
      <c r="AN10" s="206"/>
      <c r="AO10" s="206"/>
    </row>
    <row r="11" spans="1:41" ht="18.75" x14ac:dyDescent="0.2">
      <c r="A11" s="6" t="s">
        <v>11</v>
      </c>
      <c r="B11" s="7">
        <f>+B12</f>
        <v>28000</v>
      </c>
      <c r="C11" s="203">
        <f>+C12</f>
        <v>2247</v>
      </c>
      <c r="D11" s="216"/>
      <c r="E11" s="203">
        <f t="shared" ref="E11:AA11" si="2">+E12</f>
        <v>3531</v>
      </c>
      <c r="F11" s="203">
        <f t="shared" si="2"/>
        <v>2247</v>
      </c>
      <c r="G11" s="217"/>
      <c r="H11" s="203">
        <f t="shared" si="2"/>
        <v>2247</v>
      </c>
      <c r="I11" s="203">
        <f t="shared" si="2"/>
        <v>2247</v>
      </c>
      <c r="J11" s="217"/>
      <c r="K11" s="203">
        <f t="shared" si="2"/>
        <v>963</v>
      </c>
      <c r="L11" s="7">
        <f t="shared" si="2"/>
        <v>1209</v>
      </c>
      <c r="M11" s="217"/>
      <c r="N11" s="203">
        <f t="shared" si="2"/>
        <v>963</v>
      </c>
      <c r="O11" s="203">
        <f t="shared" si="2"/>
        <v>0</v>
      </c>
      <c r="P11" s="217"/>
      <c r="Q11" s="203">
        <f t="shared" si="2"/>
        <v>0</v>
      </c>
      <c r="R11" s="7">
        <f t="shared" si="2"/>
        <v>0</v>
      </c>
      <c r="S11" s="217"/>
      <c r="T11" s="203">
        <f t="shared" si="2"/>
        <v>963</v>
      </c>
      <c r="U11" s="7">
        <f t="shared" si="2"/>
        <v>0</v>
      </c>
      <c r="V11" s="217"/>
      <c r="W11" s="203">
        <f t="shared" si="2"/>
        <v>0</v>
      </c>
      <c r="X11" s="203">
        <f t="shared" si="2"/>
        <v>0</v>
      </c>
      <c r="Y11" s="203"/>
      <c r="Z11" s="203">
        <f t="shared" si="2"/>
        <v>0</v>
      </c>
      <c r="AA11" s="203">
        <f t="shared" si="2"/>
        <v>0</v>
      </c>
      <c r="AB11" s="217"/>
      <c r="AC11" s="203">
        <f t="shared" ref="AC11" si="3">+AC12</f>
        <v>0</v>
      </c>
      <c r="AD11" s="203">
        <f t="shared" ref="AD11" si="4">+AD12</f>
        <v>0</v>
      </c>
      <c r="AE11" s="217"/>
      <c r="AF11" s="203">
        <f t="shared" ref="AF11" si="5">+AF12</f>
        <v>0</v>
      </c>
      <c r="AG11" s="203">
        <f t="shared" ref="AG11" si="6">+AG12</f>
        <v>0</v>
      </c>
      <c r="AH11" s="217"/>
      <c r="AI11" s="203">
        <f t="shared" ref="AI11" si="7">+AI12</f>
        <v>0</v>
      </c>
      <c r="AJ11" s="203">
        <f t="shared" ref="AJ11" si="8">+AJ12</f>
        <v>0</v>
      </c>
      <c r="AK11" s="217"/>
      <c r="AL11" s="203">
        <f t="shared" ref="AL11" si="9">+AL12</f>
        <v>0</v>
      </c>
      <c r="AM11" s="203"/>
      <c r="AN11" s="203"/>
      <c r="AO11" s="203"/>
    </row>
    <row r="12" spans="1:41" ht="18.75" x14ac:dyDescent="0.2">
      <c r="A12" s="8" t="s">
        <v>12</v>
      </c>
      <c r="B12" s="9">
        <f>+B13+B14+B17</f>
        <v>28000</v>
      </c>
      <c r="C12" s="204">
        <f>C13+C14+C15+C16+C17+C18</f>
        <v>2247</v>
      </c>
      <c r="D12" s="218"/>
      <c r="E12" s="204">
        <f>+E13+E14+E15+E16+E17+E18</f>
        <v>3531</v>
      </c>
      <c r="F12" s="204">
        <f>+F13+F14+F17</f>
        <v>2247</v>
      </c>
      <c r="G12" s="219"/>
      <c r="H12" s="204">
        <f>+H13+H14+H15+H16+H17+H18</f>
        <v>2247</v>
      </c>
      <c r="I12" s="204">
        <f>+I13+I14+I17</f>
        <v>2247</v>
      </c>
      <c r="J12" s="219"/>
      <c r="K12" s="204">
        <f>+K13+K15+K16+K18+K14+K17</f>
        <v>963</v>
      </c>
      <c r="L12" s="9">
        <f>+L13+L14+L17</f>
        <v>1209</v>
      </c>
      <c r="M12" s="219"/>
      <c r="N12" s="204">
        <f>N13+N14+N15+N16+N17+N18</f>
        <v>963</v>
      </c>
      <c r="O12" s="204">
        <f>+O13+O14+O17</f>
        <v>0</v>
      </c>
      <c r="P12" s="219"/>
      <c r="Q12" s="204">
        <f>+Q13+Q14+Q17</f>
        <v>0</v>
      </c>
      <c r="R12" s="9">
        <f>+R13+R14+R17</f>
        <v>0</v>
      </c>
      <c r="S12" s="219"/>
      <c r="T12" s="204">
        <f>+T13+T14+T17</f>
        <v>963</v>
      </c>
      <c r="U12" s="9">
        <f>+U13+U14+U17</f>
        <v>0</v>
      </c>
      <c r="V12" s="219"/>
      <c r="W12" s="204">
        <f>+W13+W14+W17</f>
        <v>0</v>
      </c>
      <c r="X12" s="204">
        <f>+X13+X14+X17</f>
        <v>0</v>
      </c>
      <c r="Y12" s="204"/>
      <c r="Z12" s="204">
        <f>+Z13+Z14+Z17</f>
        <v>0</v>
      </c>
      <c r="AA12" s="204">
        <f>+AA13+AA14+AA17</f>
        <v>0</v>
      </c>
      <c r="AB12" s="219"/>
      <c r="AC12" s="204">
        <f>+AC13+AC14+AC17</f>
        <v>0</v>
      </c>
      <c r="AD12" s="204">
        <f>+AD13+AD14+AD17</f>
        <v>0</v>
      </c>
      <c r="AE12" s="219"/>
      <c r="AF12" s="204">
        <f>+AF13+AF14+AF17</f>
        <v>0</v>
      </c>
      <c r="AG12" s="204">
        <f>+AG13+AG14+AG17</f>
        <v>0</v>
      </c>
      <c r="AH12" s="219"/>
      <c r="AI12" s="204">
        <f>+AI13+AI14+AI17</f>
        <v>0</v>
      </c>
      <c r="AJ12" s="204">
        <f>+AJ13+AJ14+AJ17</f>
        <v>0</v>
      </c>
      <c r="AK12" s="219"/>
      <c r="AL12" s="204">
        <f>+AL13+AL14+AL17</f>
        <v>0</v>
      </c>
      <c r="AM12" s="204"/>
      <c r="AN12" s="204"/>
      <c r="AO12" s="204"/>
    </row>
    <row r="13" spans="1:41" ht="18.75" x14ac:dyDescent="0.2">
      <c r="A13" s="8" t="s">
        <v>13</v>
      </c>
      <c r="B13" s="9"/>
      <c r="C13" s="204"/>
      <c r="D13" s="218"/>
      <c r="E13" s="204"/>
      <c r="F13" s="204"/>
      <c r="G13" s="219"/>
      <c r="H13" s="204"/>
      <c r="I13" s="206"/>
      <c r="J13" s="220"/>
      <c r="K13" s="206"/>
      <c r="L13" s="19"/>
      <c r="M13" s="220">
        <v>3100005794</v>
      </c>
      <c r="N13" s="206">
        <v>963</v>
      </c>
      <c r="O13" s="206"/>
      <c r="P13" s="220"/>
      <c r="Q13" s="206"/>
      <c r="R13" s="19"/>
      <c r="S13" s="220">
        <v>3100018530</v>
      </c>
      <c r="T13" s="206">
        <v>963</v>
      </c>
      <c r="U13" s="19"/>
      <c r="V13" s="220"/>
      <c r="W13" s="206"/>
      <c r="X13" s="206"/>
      <c r="Y13" s="206"/>
      <c r="Z13" s="206"/>
      <c r="AA13" s="206"/>
      <c r="AB13" s="220"/>
      <c r="AC13" s="206"/>
      <c r="AD13" s="206"/>
      <c r="AE13" s="220"/>
      <c r="AF13" s="206"/>
      <c r="AG13" s="206"/>
      <c r="AH13" s="220"/>
      <c r="AI13" s="206"/>
      <c r="AJ13" s="206"/>
      <c r="AK13" s="220"/>
      <c r="AL13" s="206"/>
      <c r="AM13" s="206"/>
      <c r="AN13" s="206"/>
      <c r="AO13" s="206"/>
    </row>
    <row r="14" spans="1:41" ht="18.75" x14ac:dyDescent="0.45">
      <c r="A14" s="8" t="s">
        <v>14</v>
      </c>
      <c r="B14" s="9">
        <v>28000</v>
      </c>
      <c r="C14" s="204">
        <v>2247</v>
      </c>
      <c r="D14" s="221">
        <v>3100005308</v>
      </c>
      <c r="E14" s="204">
        <v>1284</v>
      </c>
      <c r="F14" s="205">
        <v>2247</v>
      </c>
      <c r="G14" s="222">
        <v>3100005385</v>
      </c>
      <c r="H14" s="260">
        <v>963</v>
      </c>
      <c r="I14" s="205">
        <v>2247</v>
      </c>
      <c r="J14" s="222">
        <v>3100010532</v>
      </c>
      <c r="K14" s="223">
        <v>963</v>
      </c>
      <c r="L14" s="106">
        <v>1209</v>
      </c>
      <c r="M14" s="220"/>
      <c r="N14" s="206"/>
      <c r="O14" s="206"/>
      <c r="P14" s="220"/>
      <c r="Q14" s="206"/>
      <c r="R14" s="19"/>
      <c r="S14" s="220"/>
      <c r="T14" s="206"/>
      <c r="U14" s="19"/>
      <c r="V14" s="220"/>
      <c r="W14" s="206"/>
      <c r="X14" s="206"/>
      <c r="Y14" s="206"/>
      <c r="Z14" s="206"/>
      <c r="AA14" s="206"/>
      <c r="AB14" s="220"/>
      <c r="AC14" s="206"/>
      <c r="AD14" s="206"/>
      <c r="AE14" s="220"/>
      <c r="AF14" s="206"/>
      <c r="AG14" s="206"/>
      <c r="AH14" s="220"/>
      <c r="AI14" s="206"/>
      <c r="AJ14" s="206"/>
      <c r="AK14" s="220"/>
      <c r="AL14" s="206"/>
      <c r="AM14" s="206"/>
      <c r="AN14" s="206"/>
      <c r="AO14" s="206"/>
    </row>
    <row r="15" spans="1:41" ht="18.75" x14ac:dyDescent="0.45">
      <c r="A15" s="8"/>
      <c r="B15" s="9"/>
      <c r="C15" s="204"/>
      <c r="D15" s="221">
        <v>3100005004</v>
      </c>
      <c r="E15" s="204">
        <v>963</v>
      </c>
      <c r="F15" s="206"/>
      <c r="G15" s="220">
        <v>3100008578</v>
      </c>
      <c r="H15" s="261">
        <v>1284</v>
      </c>
      <c r="I15" s="206"/>
      <c r="J15" s="220"/>
      <c r="K15" s="224"/>
      <c r="L15" s="19"/>
      <c r="M15" s="220"/>
      <c r="N15" s="206"/>
      <c r="O15" s="206"/>
      <c r="P15" s="220"/>
      <c r="Q15" s="206"/>
      <c r="R15" s="19"/>
      <c r="S15" s="220"/>
      <c r="T15" s="206"/>
      <c r="U15" s="19"/>
      <c r="V15" s="220"/>
      <c r="W15" s="206"/>
      <c r="X15" s="206"/>
      <c r="Y15" s="206"/>
      <c r="Z15" s="206"/>
      <c r="AA15" s="206"/>
      <c r="AB15" s="220"/>
      <c r="AC15" s="206"/>
      <c r="AD15" s="206"/>
      <c r="AE15" s="220"/>
      <c r="AF15" s="206"/>
      <c r="AG15" s="206"/>
      <c r="AH15" s="220"/>
      <c r="AI15" s="206"/>
      <c r="AJ15" s="206"/>
      <c r="AK15" s="220"/>
      <c r="AL15" s="206"/>
      <c r="AM15" s="206"/>
      <c r="AN15" s="206"/>
      <c r="AO15" s="206"/>
    </row>
    <row r="16" spans="1:41" ht="18.75" x14ac:dyDescent="0.2">
      <c r="A16" s="8"/>
      <c r="B16" s="9"/>
      <c r="C16" s="204"/>
      <c r="D16" s="221">
        <v>3100005450</v>
      </c>
      <c r="E16" s="204">
        <v>1284</v>
      </c>
      <c r="F16" s="206"/>
      <c r="G16" s="220"/>
      <c r="H16" s="258"/>
      <c r="I16" s="206"/>
      <c r="J16" s="220"/>
      <c r="K16" s="224"/>
      <c r="L16" s="19"/>
      <c r="M16" s="220"/>
      <c r="N16" s="206"/>
      <c r="O16" s="206"/>
      <c r="P16" s="220"/>
      <c r="Q16" s="206"/>
      <c r="R16" s="19"/>
      <c r="S16" s="220"/>
      <c r="T16" s="206"/>
      <c r="U16" s="19"/>
      <c r="V16" s="220"/>
      <c r="W16" s="206"/>
      <c r="X16" s="206"/>
      <c r="Y16" s="206"/>
      <c r="Z16" s="206"/>
      <c r="AA16" s="206"/>
      <c r="AB16" s="220"/>
      <c r="AC16" s="206"/>
      <c r="AD16" s="206"/>
      <c r="AE16" s="220"/>
      <c r="AF16" s="206"/>
      <c r="AG16" s="206"/>
      <c r="AH16" s="220"/>
      <c r="AI16" s="206"/>
      <c r="AJ16" s="206"/>
      <c r="AK16" s="220"/>
      <c r="AL16" s="206"/>
      <c r="AM16" s="206"/>
      <c r="AN16" s="206"/>
      <c r="AO16" s="206"/>
    </row>
    <row r="17" spans="1:41" ht="18.75" x14ac:dyDescent="0.2">
      <c r="A17" s="8" t="s">
        <v>15</v>
      </c>
      <c r="B17" s="9"/>
      <c r="C17" s="204"/>
      <c r="D17" s="218"/>
      <c r="E17" s="204"/>
      <c r="F17" s="204"/>
      <c r="G17" s="219"/>
      <c r="H17" s="204"/>
      <c r="I17" s="206"/>
      <c r="J17" s="220"/>
      <c r="K17" s="206"/>
      <c r="L17" s="19"/>
      <c r="M17" s="220"/>
      <c r="N17" s="206"/>
      <c r="O17" s="206"/>
      <c r="P17" s="220"/>
      <c r="Q17" s="206"/>
      <c r="R17" s="19"/>
      <c r="S17" s="220"/>
      <c r="T17" s="206"/>
      <c r="U17" s="19"/>
      <c r="V17" s="220"/>
      <c r="W17" s="206"/>
      <c r="X17" s="206"/>
      <c r="Y17" s="206"/>
      <c r="Z17" s="206"/>
      <c r="AA17" s="206"/>
      <c r="AB17" s="220"/>
      <c r="AC17" s="206"/>
      <c r="AD17" s="206"/>
      <c r="AE17" s="220"/>
      <c r="AF17" s="206"/>
      <c r="AG17" s="206"/>
      <c r="AH17" s="220"/>
      <c r="AI17" s="206"/>
      <c r="AJ17" s="206"/>
      <c r="AK17" s="220"/>
      <c r="AL17" s="206"/>
      <c r="AM17" s="206"/>
      <c r="AN17" s="206"/>
      <c r="AO17" s="206"/>
    </row>
    <row r="18" spans="1:41" ht="18.75" x14ac:dyDescent="0.2">
      <c r="A18" s="8"/>
      <c r="B18" s="9"/>
      <c r="C18" s="204"/>
      <c r="D18" s="218"/>
      <c r="E18" s="204"/>
      <c r="F18" s="204"/>
      <c r="G18" s="219"/>
      <c r="H18" s="204"/>
      <c r="I18" s="206"/>
      <c r="J18" s="220"/>
      <c r="K18" s="206"/>
      <c r="L18" s="19"/>
      <c r="M18" s="220"/>
      <c r="N18" s="206"/>
      <c r="O18" s="206"/>
      <c r="P18" s="220"/>
      <c r="Q18" s="206"/>
      <c r="R18" s="19"/>
      <c r="S18" s="220"/>
      <c r="T18" s="206"/>
      <c r="U18" s="19"/>
      <c r="V18" s="220"/>
      <c r="W18" s="206"/>
      <c r="X18" s="206"/>
      <c r="Y18" s="206"/>
      <c r="Z18" s="206"/>
      <c r="AA18" s="206"/>
      <c r="AB18" s="220"/>
      <c r="AC18" s="206"/>
      <c r="AD18" s="206"/>
      <c r="AE18" s="220"/>
      <c r="AF18" s="206"/>
      <c r="AG18" s="206"/>
      <c r="AH18" s="220"/>
      <c r="AI18" s="206"/>
      <c r="AJ18" s="206"/>
      <c r="AK18" s="220"/>
      <c r="AL18" s="206"/>
      <c r="AM18" s="206"/>
      <c r="AN18" s="206"/>
      <c r="AO18" s="206"/>
    </row>
    <row r="19" spans="1:41" ht="18.75" x14ac:dyDescent="0.2">
      <c r="A19" s="4" t="s">
        <v>16</v>
      </c>
      <c r="B19" s="5"/>
      <c r="C19" s="202"/>
      <c r="D19" s="214"/>
      <c r="E19" s="202"/>
      <c r="F19" s="202"/>
      <c r="G19" s="215"/>
      <c r="H19" s="202"/>
      <c r="I19" s="225"/>
      <c r="J19" s="226"/>
      <c r="K19" s="225"/>
      <c r="L19" s="15"/>
      <c r="M19" s="226"/>
      <c r="N19" s="225"/>
      <c r="O19" s="225"/>
      <c r="P19" s="226"/>
      <c r="Q19" s="225"/>
      <c r="R19" s="15"/>
      <c r="S19" s="226"/>
      <c r="T19" s="225"/>
      <c r="U19" s="15"/>
      <c r="V19" s="226"/>
      <c r="W19" s="225"/>
      <c r="X19" s="225"/>
      <c r="Y19" s="225"/>
      <c r="Z19" s="225"/>
      <c r="AA19" s="225"/>
      <c r="AB19" s="226"/>
      <c r="AC19" s="225"/>
      <c r="AD19" s="225"/>
      <c r="AE19" s="226"/>
      <c r="AF19" s="225"/>
      <c r="AG19" s="225"/>
      <c r="AH19" s="226"/>
      <c r="AI19" s="225"/>
      <c r="AJ19" s="225"/>
      <c r="AK19" s="226"/>
      <c r="AL19" s="225"/>
      <c r="AM19" s="225"/>
      <c r="AN19" s="225"/>
      <c r="AO19" s="225"/>
    </row>
    <row r="20" spans="1:41" ht="18.75" x14ac:dyDescent="0.2">
      <c r="A20" s="6" t="s">
        <v>17</v>
      </c>
      <c r="B20" s="7"/>
      <c r="C20" s="203"/>
      <c r="D20" s="216"/>
      <c r="E20" s="203"/>
      <c r="F20" s="203"/>
      <c r="G20" s="217"/>
      <c r="H20" s="203"/>
      <c r="I20" s="227"/>
      <c r="J20" s="228"/>
      <c r="K20" s="227"/>
      <c r="L20" s="17"/>
      <c r="M20" s="228"/>
      <c r="N20" s="227"/>
      <c r="O20" s="227"/>
      <c r="P20" s="228"/>
      <c r="Q20" s="227"/>
      <c r="R20" s="17"/>
      <c r="S20" s="228"/>
      <c r="T20" s="227"/>
      <c r="U20" s="17"/>
      <c r="V20" s="228"/>
      <c r="W20" s="227"/>
      <c r="X20" s="227"/>
      <c r="Y20" s="227"/>
      <c r="Z20" s="227"/>
      <c r="AA20" s="227"/>
      <c r="AB20" s="228"/>
      <c r="AC20" s="227"/>
      <c r="AD20" s="227"/>
      <c r="AE20" s="228"/>
      <c r="AF20" s="227"/>
      <c r="AG20" s="227"/>
      <c r="AH20" s="228"/>
      <c r="AI20" s="227"/>
      <c r="AJ20" s="227"/>
      <c r="AK20" s="228"/>
      <c r="AL20" s="227"/>
      <c r="AM20" s="227"/>
      <c r="AN20" s="227"/>
      <c r="AO20" s="227"/>
    </row>
    <row r="21" spans="1:41" ht="18.75" x14ac:dyDescent="0.2">
      <c r="A21" s="8" t="s">
        <v>18</v>
      </c>
      <c r="B21" s="9"/>
      <c r="C21" s="204"/>
      <c r="D21" s="218"/>
      <c r="E21" s="204"/>
      <c r="F21" s="204"/>
      <c r="G21" s="219"/>
      <c r="H21" s="206"/>
      <c r="I21" s="206"/>
      <c r="J21" s="220"/>
      <c r="K21" s="206"/>
      <c r="L21" s="19"/>
      <c r="M21" s="220"/>
      <c r="N21" s="206"/>
      <c r="O21" s="206"/>
      <c r="P21" s="220"/>
      <c r="Q21" s="206"/>
      <c r="R21" s="19"/>
      <c r="S21" s="220"/>
      <c r="T21" s="206"/>
      <c r="U21" s="19"/>
      <c r="V21" s="220"/>
      <c r="W21" s="206"/>
      <c r="X21" s="206"/>
      <c r="Y21" s="206"/>
      <c r="Z21" s="206"/>
      <c r="AA21" s="206"/>
      <c r="AB21" s="220"/>
      <c r="AC21" s="206"/>
      <c r="AD21" s="206"/>
      <c r="AE21" s="220"/>
      <c r="AF21" s="206"/>
      <c r="AG21" s="206"/>
      <c r="AH21" s="220"/>
      <c r="AI21" s="206"/>
      <c r="AJ21" s="206"/>
      <c r="AK21" s="220"/>
      <c r="AL21" s="206"/>
      <c r="AM21" s="206"/>
      <c r="AN21" s="206"/>
      <c r="AO21" s="206"/>
    </row>
    <row r="22" spans="1:41" ht="18.75" x14ac:dyDescent="0.2">
      <c r="A22" s="8" t="s">
        <v>19</v>
      </c>
      <c r="B22" s="9"/>
      <c r="C22" s="204"/>
      <c r="D22" s="218"/>
      <c r="E22" s="204"/>
      <c r="F22" s="204"/>
      <c r="G22" s="219"/>
      <c r="H22" s="206"/>
      <c r="I22" s="206"/>
      <c r="J22" s="220"/>
      <c r="K22" s="206"/>
      <c r="L22" s="19"/>
      <c r="M22" s="220"/>
      <c r="N22" s="206"/>
      <c r="O22" s="206"/>
      <c r="P22" s="220"/>
      <c r="Q22" s="206"/>
      <c r="R22" s="19"/>
      <c r="S22" s="220"/>
      <c r="T22" s="206"/>
      <c r="U22" s="19"/>
      <c r="V22" s="220"/>
      <c r="W22" s="206"/>
      <c r="X22" s="206"/>
      <c r="Y22" s="206"/>
      <c r="Z22" s="206"/>
      <c r="AA22" s="206"/>
      <c r="AB22" s="220"/>
      <c r="AC22" s="206"/>
      <c r="AD22" s="206"/>
      <c r="AE22" s="220"/>
      <c r="AF22" s="206"/>
      <c r="AG22" s="206"/>
      <c r="AH22" s="220"/>
      <c r="AI22" s="206"/>
      <c r="AJ22" s="206"/>
      <c r="AK22" s="220"/>
      <c r="AL22" s="206"/>
      <c r="AM22" s="206"/>
      <c r="AN22" s="206"/>
      <c r="AO22" s="206"/>
    </row>
    <row r="23" spans="1:41" ht="18.75" x14ac:dyDescent="0.2">
      <c r="A23" s="8" t="s">
        <v>20</v>
      </c>
      <c r="B23" s="9"/>
      <c r="C23" s="204"/>
      <c r="D23" s="218"/>
      <c r="E23" s="204"/>
      <c r="F23" s="204"/>
      <c r="G23" s="219"/>
      <c r="H23" s="206"/>
      <c r="I23" s="206"/>
      <c r="J23" s="220"/>
      <c r="K23" s="206"/>
      <c r="L23" s="19"/>
      <c r="M23" s="220"/>
      <c r="N23" s="206"/>
      <c r="O23" s="206"/>
      <c r="P23" s="220"/>
      <c r="Q23" s="206"/>
      <c r="R23" s="19"/>
      <c r="S23" s="220"/>
      <c r="T23" s="206"/>
      <c r="U23" s="19"/>
      <c r="V23" s="220"/>
      <c r="W23" s="206"/>
      <c r="X23" s="206"/>
      <c r="Y23" s="206"/>
      <c r="Z23" s="206"/>
      <c r="AA23" s="206"/>
      <c r="AB23" s="220"/>
      <c r="AC23" s="206"/>
      <c r="AD23" s="206"/>
      <c r="AE23" s="220"/>
      <c r="AF23" s="206"/>
      <c r="AG23" s="206"/>
      <c r="AH23" s="220"/>
      <c r="AI23" s="206"/>
      <c r="AJ23" s="206"/>
      <c r="AK23" s="220"/>
      <c r="AL23" s="206"/>
      <c r="AM23" s="206"/>
      <c r="AN23" s="206"/>
      <c r="AO23" s="206"/>
    </row>
    <row r="24" spans="1:41" ht="18.75" x14ac:dyDescent="0.2">
      <c r="A24" s="6" t="s">
        <v>22</v>
      </c>
      <c r="B24" s="7"/>
      <c r="C24" s="203"/>
      <c r="D24" s="216"/>
      <c r="E24" s="203"/>
      <c r="F24" s="203"/>
      <c r="G24" s="217"/>
      <c r="H24" s="227"/>
      <c r="I24" s="227"/>
      <c r="J24" s="228"/>
      <c r="K24" s="227"/>
      <c r="L24" s="17"/>
      <c r="M24" s="228"/>
      <c r="N24" s="227"/>
      <c r="O24" s="227"/>
      <c r="P24" s="228"/>
      <c r="Q24" s="227"/>
      <c r="R24" s="17"/>
      <c r="S24" s="228"/>
      <c r="T24" s="227"/>
      <c r="U24" s="17"/>
      <c r="V24" s="228"/>
      <c r="W24" s="227"/>
      <c r="X24" s="227"/>
      <c r="Y24" s="227"/>
      <c r="Z24" s="227"/>
      <c r="AA24" s="227"/>
      <c r="AB24" s="228"/>
      <c r="AC24" s="227"/>
      <c r="AD24" s="227"/>
      <c r="AE24" s="228"/>
      <c r="AF24" s="227"/>
      <c r="AG24" s="227"/>
      <c r="AH24" s="228"/>
      <c r="AI24" s="227"/>
      <c r="AJ24" s="227"/>
      <c r="AK24" s="228"/>
      <c r="AL24" s="227"/>
      <c r="AM24" s="227"/>
      <c r="AN24" s="227"/>
      <c r="AO24" s="227"/>
    </row>
    <row r="25" spans="1:41" ht="18.75" x14ac:dyDescent="0.2">
      <c r="A25" s="8" t="s">
        <v>23</v>
      </c>
      <c r="B25" s="9"/>
      <c r="C25" s="204"/>
      <c r="D25" s="218"/>
      <c r="E25" s="204"/>
      <c r="F25" s="204"/>
      <c r="G25" s="219"/>
      <c r="H25" s="206"/>
      <c r="I25" s="206"/>
      <c r="J25" s="220"/>
      <c r="K25" s="206"/>
      <c r="L25" s="19"/>
      <c r="M25" s="220"/>
      <c r="N25" s="206"/>
      <c r="O25" s="206"/>
      <c r="P25" s="220"/>
      <c r="Q25" s="206"/>
      <c r="R25" s="19"/>
      <c r="S25" s="220"/>
      <c r="T25" s="206"/>
      <c r="U25" s="19"/>
      <c r="V25" s="220"/>
      <c r="W25" s="206"/>
      <c r="X25" s="206"/>
      <c r="Y25" s="206"/>
      <c r="Z25" s="206"/>
      <c r="AA25" s="206"/>
      <c r="AB25" s="220"/>
      <c r="AC25" s="206"/>
      <c r="AD25" s="206"/>
      <c r="AE25" s="220"/>
      <c r="AF25" s="206"/>
      <c r="AG25" s="206"/>
      <c r="AH25" s="220"/>
      <c r="AI25" s="206"/>
      <c r="AJ25" s="206"/>
      <c r="AK25" s="220"/>
      <c r="AL25" s="206"/>
      <c r="AM25" s="206"/>
      <c r="AN25" s="206"/>
      <c r="AO25" s="206"/>
    </row>
  </sheetData>
  <mergeCells count="27">
    <mergeCell ref="AH2:AI2"/>
    <mergeCell ref="S2:T2"/>
    <mergeCell ref="V2:W2"/>
    <mergeCell ref="Y2:Z2"/>
    <mergeCell ref="AB2:AC2"/>
    <mergeCell ref="AE2:AF2"/>
    <mergeCell ref="D2:E2"/>
    <mergeCell ref="G2:H2"/>
    <mergeCell ref="J2:K2"/>
    <mergeCell ref="M2:N2"/>
    <mergeCell ref="P2:Q2"/>
    <mergeCell ref="AJ1:AL1"/>
    <mergeCell ref="AM1:AN1"/>
    <mergeCell ref="A1:A2"/>
    <mergeCell ref="B1:B2"/>
    <mergeCell ref="C1:E1"/>
    <mergeCell ref="F1:H1"/>
    <mergeCell ref="I1:K1"/>
    <mergeCell ref="L1:N1"/>
    <mergeCell ref="O1:Q1"/>
    <mergeCell ref="R1:T1"/>
    <mergeCell ref="U1:W1"/>
    <mergeCell ref="X1:Z1"/>
    <mergeCell ref="AA1:AC1"/>
    <mergeCell ref="AK2:AL2"/>
    <mergeCell ref="AD1:AF1"/>
    <mergeCell ref="AG1:AI1"/>
  </mergeCells>
  <pageMargins left="0.3" right="0.23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U16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7" sqref="B7"/>
    </sheetView>
  </sheetViews>
  <sheetFormatPr defaultRowHeight="20.100000000000001" customHeight="1" x14ac:dyDescent="0.2"/>
  <cols>
    <col min="1" max="1" width="59.5" customWidth="1"/>
    <col min="2" max="2" width="11.625" style="69" customWidth="1"/>
    <col min="3" max="3" width="11.75" style="69" customWidth="1"/>
    <col min="4" max="4" width="9.875" style="192" customWidth="1"/>
    <col min="5" max="5" width="9.875" style="193" customWidth="1"/>
    <col min="6" max="6" width="9.375" style="192" bestFit="1" customWidth="1"/>
    <col min="7" max="7" width="9.875" style="192" customWidth="1"/>
    <col min="8" max="8" width="9.875" style="193" customWidth="1"/>
    <col min="9" max="9" width="9.25" style="192" bestFit="1" customWidth="1"/>
    <col min="10" max="10" width="10" style="192" customWidth="1"/>
    <col min="11" max="11" width="10" style="193" customWidth="1"/>
    <col min="12" max="12" width="9.25" style="192" bestFit="1" customWidth="1"/>
    <col min="13" max="13" width="9.75" customWidth="1"/>
    <col min="14" max="14" width="12" style="241" customWidth="1"/>
    <col min="15" max="15" width="9" style="192"/>
    <col min="16" max="16" width="9.25" style="192" customWidth="1"/>
    <col min="17" max="17" width="9.25" style="193" customWidth="1"/>
    <col min="18" max="18" width="9" style="192"/>
    <col min="19" max="19" width="9.625" style="237" bestFit="1" customWidth="1"/>
    <col min="20" max="20" width="9.625" style="334" customWidth="1"/>
    <col min="21" max="21" width="9.125" style="335"/>
    <col min="22" max="24" width="9" style="192"/>
    <col min="25" max="26" width="10.875" style="192" customWidth="1"/>
    <col min="27" max="33" width="9" style="192"/>
    <col min="35" max="38" width="9" style="192"/>
    <col min="39" max="39" width="11.25" style="192" customWidth="1"/>
    <col min="40" max="40" width="17.25" customWidth="1"/>
    <col min="41" max="41" width="13" style="192" customWidth="1"/>
    <col min="42" max="42" width="9.625" style="192" bestFit="1" customWidth="1"/>
    <col min="43" max="43" width="9.125" style="246"/>
  </cols>
  <sheetData>
    <row r="1" spans="1:47" ht="20.100000000000001" customHeight="1" x14ac:dyDescent="0.2">
      <c r="A1" s="337" t="s">
        <v>24</v>
      </c>
      <c r="B1" s="348" t="s">
        <v>25</v>
      </c>
      <c r="C1" s="105" t="s">
        <v>205</v>
      </c>
      <c r="D1" s="349" t="s">
        <v>208</v>
      </c>
      <c r="E1" s="350"/>
      <c r="F1" s="351"/>
      <c r="G1" s="349" t="s">
        <v>209</v>
      </c>
      <c r="H1" s="350"/>
      <c r="I1" s="351"/>
      <c r="J1" s="349" t="s">
        <v>210</v>
      </c>
      <c r="K1" s="350"/>
      <c r="L1" s="351"/>
      <c r="M1" s="343" t="s">
        <v>211</v>
      </c>
      <c r="N1" s="344"/>
      <c r="O1" s="338"/>
      <c r="P1" s="340" t="s">
        <v>212</v>
      </c>
      <c r="Q1" s="341"/>
      <c r="R1" s="342"/>
      <c r="S1" s="340" t="s">
        <v>213</v>
      </c>
      <c r="T1" s="341"/>
      <c r="U1" s="342"/>
      <c r="V1" s="340" t="s">
        <v>214</v>
      </c>
      <c r="W1" s="341"/>
      <c r="X1" s="342"/>
      <c r="Y1" s="340" t="s">
        <v>215</v>
      </c>
      <c r="Z1" s="341"/>
      <c r="AA1" s="342"/>
      <c r="AB1" s="340" t="s">
        <v>216</v>
      </c>
      <c r="AC1" s="341"/>
      <c r="AD1" s="342"/>
      <c r="AE1" s="340" t="s">
        <v>217</v>
      </c>
      <c r="AF1" s="341"/>
      <c r="AG1" s="342"/>
      <c r="AH1" s="343" t="s">
        <v>218</v>
      </c>
      <c r="AI1" s="344"/>
      <c r="AJ1" s="338"/>
      <c r="AK1" s="340" t="s">
        <v>219</v>
      </c>
      <c r="AL1" s="341"/>
      <c r="AM1" s="342"/>
      <c r="AN1" s="343" t="s">
        <v>105</v>
      </c>
      <c r="AO1" s="338"/>
      <c r="AP1" s="352" t="s">
        <v>39</v>
      </c>
    </row>
    <row r="2" spans="1:47" ht="20.100000000000001" customHeight="1" x14ac:dyDescent="0.2">
      <c r="A2" s="337"/>
      <c r="B2" s="348"/>
      <c r="C2" s="104" t="s">
        <v>206</v>
      </c>
      <c r="D2" s="150" t="s">
        <v>197</v>
      </c>
      <c r="E2" s="349" t="s">
        <v>198</v>
      </c>
      <c r="F2" s="351"/>
      <c r="G2" s="150" t="s">
        <v>197</v>
      </c>
      <c r="H2" s="349" t="s">
        <v>198</v>
      </c>
      <c r="I2" s="351"/>
      <c r="J2" s="150" t="s">
        <v>197</v>
      </c>
      <c r="K2" s="349" t="s">
        <v>198</v>
      </c>
      <c r="L2" s="351"/>
      <c r="M2" s="1" t="s">
        <v>197</v>
      </c>
      <c r="N2" s="349" t="s">
        <v>198</v>
      </c>
      <c r="O2" s="351"/>
      <c r="P2" s="200" t="s">
        <v>197</v>
      </c>
      <c r="Q2" s="349" t="s">
        <v>198</v>
      </c>
      <c r="R2" s="351"/>
      <c r="S2" s="200" t="s">
        <v>197</v>
      </c>
      <c r="T2" s="349" t="s">
        <v>198</v>
      </c>
      <c r="U2" s="351"/>
      <c r="V2" s="200" t="s">
        <v>197</v>
      </c>
      <c r="W2" s="349" t="s">
        <v>198</v>
      </c>
      <c r="X2" s="351"/>
      <c r="Y2" s="200" t="s">
        <v>197</v>
      </c>
      <c r="Z2" s="349" t="s">
        <v>198</v>
      </c>
      <c r="AA2" s="351"/>
      <c r="AB2" s="200" t="s">
        <v>197</v>
      </c>
      <c r="AC2" s="349" t="s">
        <v>198</v>
      </c>
      <c r="AD2" s="351"/>
      <c r="AE2" s="200" t="s">
        <v>197</v>
      </c>
      <c r="AF2" s="349" t="s">
        <v>198</v>
      </c>
      <c r="AG2" s="351"/>
      <c r="AH2" s="1" t="s">
        <v>197</v>
      </c>
      <c r="AI2" s="349" t="s">
        <v>198</v>
      </c>
      <c r="AJ2" s="351"/>
      <c r="AK2" s="200" t="s">
        <v>197</v>
      </c>
      <c r="AL2" s="349" t="s">
        <v>198</v>
      </c>
      <c r="AM2" s="351"/>
      <c r="AN2" s="1" t="s">
        <v>197</v>
      </c>
      <c r="AO2" s="200" t="s">
        <v>198</v>
      </c>
      <c r="AP2" s="353"/>
    </row>
    <row r="3" spans="1:47" ht="20.100000000000001" customHeight="1" x14ac:dyDescent="0.2">
      <c r="A3" s="144"/>
      <c r="B3" s="104"/>
      <c r="C3" s="104"/>
      <c r="D3" s="150"/>
      <c r="E3" s="230" t="s">
        <v>223</v>
      </c>
      <c r="F3" s="150" t="s">
        <v>222</v>
      </c>
      <c r="G3" s="150"/>
      <c r="H3" s="230" t="s">
        <v>223</v>
      </c>
      <c r="I3" s="150" t="s">
        <v>222</v>
      </c>
      <c r="J3" s="150"/>
      <c r="K3" s="230" t="s">
        <v>223</v>
      </c>
      <c r="L3" s="150" t="s">
        <v>222</v>
      </c>
      <c r="M3" s="1"/>
      <c r="N3" s="240" t="s">
        <v>223</v>
      </c>
      <c r="O3" s="150" t="s">
        <v>222</v>
      </c>
      <c r="P3" s="200"/>
      <c r="Q3" s="230" t="s">
        <v>223</v>
      </c>
      <c r="R3" s="150" t="s">
        <v>222</v>
      </c>
      <c r="S3" s="200"/>
      <c r="T3" s="230" t="s">
        <v>223</v>
      </c>
      <c r="U3" s="150" t="s">
        <v>222</v>
      </c>
      <c r="V3" s="200"/>
      <c r="W3" s="230" t="s">
        <v>223</v>
      </c>
      <c r="X3" s="150" t="s">
        <v>222</v>
      </c>
      <c r="Y3" s="200"/>
      <c r="Z3" s="230" t="s">
        <v>223</v>
      </c>
      <c r="AA3" s="150" t="s">
        <v>222</v>
      </c>
      <c r="AB3" s="200"/>
      <c r="AC3" s="230" t="s">
        <v>223</v>
      </c>
      <c r="AD3" s="150" t="s">
        <v>222</v>
      </c>
      <c r="AE3" s="200"/>
      <c r="AF3" s="230" t="s">
        <v>223</v>
      </c>
      <c r="AG3" s="150" t="s">
        <v>222</v>
      </c>
      <c r="AH3" s="1"/>
      <c r="AI3" s="230" t="s">
        <v>223</v>
      </c>
      <c r="AJ3" s="150" t="s">
        <v>222</v>
      </c>
      <c r="AK3" s="200"/>
      <c r="AL3" s="230" t="s">
        <v>223</v>
      </c>
      <c r="AM3" s="150" t="s">
        <v>222</v>
      </c>
      <c r="AN3" s="1"/>
      <c r="AO3" s="200"/>
      <c r="AP3" s="315"/>
    </row>
    <row r="4" spans="1:47" s="73" customFormat="1" ht="20.100000000000001" customHeight="1" x14ac:dyDescent="0.4">
      <c r="A4" s="33" t="s">
        <v>105</v>
      </c>
      <c r="B4" s="107"/>
      <c r="C4" s="107"/>
      <c r="D4" s="151"/>
      <c r="E4" s="152"/>
      <c r="F4" s="151"/>
      <c r="G4" s="151"/>
      <c r="H4" s="152"/>
      <c r="I4" s="151"/>
      <c r="J4" s="151"/>
      <c r="K4" s="152"/>
      <c r="L4" s="151"/>
      <c r="M4" s="107"/>
      <c r="N4" s="152"/>
      <c r="O4" s="151"/>
      <c r="P4" s="151"/>
      <c r="Q4" s="152"/>
      <c r="R4" s="151"/>
      <c r="S4" s="151"/>
      <c r="T4" s="152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07"/>
      <c r="AI4" s="151"/>
      <c r="AJ4" s="151"/>
      <c r="AK4" s="151"/>
      <c r="AL4" s="151"/>
      <c r="AM4" s="151"/>
      <c r="AN4" s="107"/>
      <c r="AO4" s="151"/>
      <c r="AP4" s="316"/>
      <c r="AQ4" s="247"/>
      <c r="AR4" s="124"/>
      <c r="AS4" s="124"/>
      <c r="AT4" s="124"/>
      <c r="AU4" s="124"/>
    </row>
    <row r="5" spans="1:47" s="72" customFormat="1" ht="20.100000000000001" customHeight="1" x14ac:dyDescent="0.4">
      <c r="A5" s="71" t="s">
        <v>106</v>
      </c>
      <c r="B5" s="108"/>
      <c r="C5" s="108"/>
      <c r="D5" s="153"/>
      <c r="E5" s="154"/>
      <c r="F5" s="153"/>
      <c r="G5" s="153"/>
      <c r="H5" s="154"/>
      <c r="I5" s="153"/>
      <c r="J5" s="153"/>
      <c r="K5" s="154"/>
      <c r="L5" s="153"/>
      <c r="M5" s="108"/>
      <c r="N5" s="154"/>
      <c r="O5" s="153"/>
      <c r="P5" s="153"/>
      <c r="Q5" s="154"/>
      <c r="R5" s="153"/>
      <c r="S5" s="153"/>
      <c r="T5" s="154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08"/>
      <c r="AI5" s="153"/>
      <c r="AJ5" s="153"/>
      <c r="AK5" s="153"/>
      <c r="AL5" s="153"/>
      <c r="AM5" s="153"/>
      <c r="AN5" s="108"/>
      <c r="AO5" s="153"/>
      <c r="AP5" s="316"/>
      <c r="AQ5" s="248"/>
      <c r="AR5" s="125"/>
      <c r="AS5" s="125"/>
      <c r="AT5" s="125"/>
      <c r="AU5" s="125"/>
    </row>
    <row r="6" spans="1:47" s="70" customFormat="1" ht="20.100000000000001" customHeight="1" x14ac:dyDescent="0.4">
      <c r="A6" s="34" t="s">
        <v>107</v>
      </c>
      <c r="B6" s="109">
        <f>+B7+B29</f>
        <v>3850400</v>
      </c>
      <c r="C6" s="109">
        <f t="shared" ref="C6:I6" si="0">+C7+C29</f>
        <v>3857254.84</v>
      </c>
      <c r="D6" s="155">
        <f t="shared" si="0"/>
        <v>508380</v>
      </c>
      <c r="E6" s="156"/>
      <c r="F6" s="155">
        <f t="shared" si="0"/>
        <v>109860</v>
      </c>
      <c r="G6" s="155">
        <f t="shared" si="0"/>
        <v>508380</v>
      </c>
      <c r="H6" s="156"/>
      <c r="I6" s="155">
        <f t="shared" si="0"/>
        <v>96056</v>
      </c>
      <c r="J6" s="155">
        <f t="shared" ref="J6" si="1">+J7+J29</f>
        <v>508380</v>
      </c>
      <c r="K6" s="156"/>
      <c r="L6" s="155">
        <f t="shared" ref="L6" si="2">+L7+L29</f>
        <v>85500</v>
      </c>
      <c r="M6" s="109">
        <f t="shared" ref="M6" si="3">+M7+M29</f>
        <v>508380</v>
      </c>
      <c r="N6" s="156"/>
      <c r="O6" s="155">
        <f t="shared" ref="O6" si="4">+O7+O29</f>
        <v>102919.35</v>
      </c>
      <c r="P6" s="155">
        <f t="shared" ref="P6" si="5">+P7+P29</f>
        <v>508380</v>
      </c>
      <c r="Q6" s="156"/>
      <c r="R6" s="155">
        <f t="shared" ref="R6" si="6">+R7+R29</f>
        <v>103500</v>
      </c>
      <c r="S6" s="155">
        <f t="shared" ref="S6" si="7">+S7+S29</f>
        <v>281140</v>
      </c>
      <c r="T6" s="156"/>
      <c r="U6" s="155">
        <f t="shared" ref="U6" si="8">+U7+U29</f>
        <v>103500</v>
      </c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09"/>
      <c r="AI6" s="155"/>
      <c r="AJ6" s="155"/>
      <c r="AK6" s="155"/>
      <c r="AL6" s="155"/>
      <c r="AM6" s="155"/>
      <c r="AN6" s="109"/>
      <c r="AO6" s="155"/>
      <c r="AP6" s="316"/>
      <c r="AQ6" s="249"/>
      <c r="AR6" s="126"/>
      <c r="AS6" s="126"/>
      <c r="AT6" s="126"/>
      <c r="AU6" s="126"/>
    </row>
    <row r="7" spans="1:47" s="89" customFormat="1" ht="20.100000000000001" customHeight="1" x14ac:dyDescent="0.4">
      <c r="A7" s="35" t="s">
        <v>108</v>
      </c>
      <c r="B7" s="110">
        <f>+B8+B20+B27+B28</f>
        <v>3501300</v>
      </c>
      <c r="C7" s="110">
        <f t="shared" ref="C7:I7" si="9">+C8+C20+C27+C28</f>
        <v>3857254.84</v>
      </c>
      <c r="D7" s="157">
        <f t="shared" si="9"/>
        <v>508380</v>
      </c>
      <c r="E7" s="158"/>
      <c r="F7" s="157">
        <f t="shared" si="9"/>
        <v>109860</v>
      </c>
      <c r="G7" s="157">
        <f t="shared" si="9"/>
        <v>508380</v>
      </c>
      <c r="H7" s="158"/>
      <c r="I7" s="157">
        <f t="shared" si="9"/>
        <v>96056</v>
      </c>
      <c r="J7" s="157">
        <f t="shared" ref="J7" si="10">+J8+J20+J27+J28</f>
        <v>508380</v>
      </c>
      <c r="K7" s="158"/>
      <c r="L7" s="157">
        <f t="shared" ref="L7" si="11">+L8+L20+L27+L28</f>
        <v>85500</v>
      </c>
      <c r="M7" s="110">
        <f t="shared" ref="M7" si="12">+M8+M20+M27+M28</f>
        <v>508380</v>
      </c>
      <c r="N7" s="158"/>
      <c r="O7" s="157">
        <f t="shared" ref="O7" si="13">+O8+O20+O27+O28</f>
        <v>102919.35</v>
      </c>
      <c r="P7" s="157">
        <f t="shared" ref="P7" si="14">+P8+P20+P27+P28</f>
        <v>508380</v>
      </c>
      <c r="Q7" s="158"/>
      <c r="R7" s="157">
        <f t="shared" ref="R7" si="15">+R8+R20+R27+R28</f>
        <v>103500</v>
      </c>
      <c r="S7" s="157">
        <f t="shared" ref="S7" si="16">+S8+S20+S27+S28</f>
        <v>281140</v>
      </c>
      <c r="T7" s="158"/>
      <c r="U7" s="157">
        <f t="shared" ref="U7" si="17">+U8+U20+U27+U28</f>
        <v>103500</v>
      </c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10"/>
      <c r="AI7" s="157"/>
      <c r="AJ7" s="157"/>
      <c r="AK7" s="157"/>
      <c r="AL7" s="157"/>
      <c r="AM7" s="157"/>
      <c r="AN7" s="110"/>
      <c r="AO7" s="157"/>
      <c r="AP7" s="316"/>
      <c r="AQ7" s="250"/>
      <c r="AR7" s="127"/>
      <c r="AS7" s="127"/>
      <c r="AT7" s="127"/>
      <c r="AU7" s="127"/>
    </row>
    <row r="8" spans="1:47" s="75" customFormat="1" ht="20.100000000000001" customHeight="1" x14ac:dyDescent="0.4">
      <c r="A8" s="74" t="s">
        <v>109</v>
      </c>
      <c r="B8" s="111">
        <f>+B9+B12</f>
        <v>2189200</v>
      </c>
      <c r="C8" s="111">
        <f>+C9+C12</f>
        <v>2625900</v>
      </c>
      <c r="D8" s="159">
        <f t="shared" ref="D8:I8" si="18">+D9+D12</f>
        <v>402740</v>
      </c>
      <c r="E8" s="160"/>
      <c r="F8" s="159">
        <f t="shared" si="18"/>
        <v>0</v>
      </c>
      <c r="G8" s="159">
        <f t="shared" si="18"/>
        <v>402740</v>
      </c>
      <c r="H8" s="160"/>
      <c r="I8" s="159">
        <f t="shared" si="18"/>
        <v>0</v>
      </c>
      <c r="J8" s="159">
        <f t="shared" ref="J8" si="19">+J9+J12</f>
        <v>402740</v>
      </c>
      <c r="K8" s="160"/>
      <c r="L8" s="159">
        <f t="shared" ref="L8" si="20">+L9+L12</f>
        <v>0</v>
      </c>
      <c r="M8" s="111">
        <f t="shared" ref="M8" si="21">+M9+M12</f>
        <v>402740</v>
      </c>
      <c r="N8" s="160"/>
      <c r="O8" s="159">
        <f t="shared" ref="O8" si="22">+O9+O12</f>
        <v>0</v>
      </c>
      <c r="P8" s="159">
        <f t="shared" ref="P8" si="23">+P9+P12</f>
        <v>402740</v>
      </c>
      <c r="Q8" s="160"/>
      <c r="R8" s="159">
        <f t="shared" ref="R8" si="24">+R9+R12</f>
        <v>0</v>
      </c>
      <c r="S8" s="159">
        <f t="shared" ref="S8" si="25">+S9+S12</f>
        <v>175500</v>
      </c>
      <c r="T8" s="160"/>
      <c r="U8" s="159">
        <f t="shared" ref="U8" si="26">+U9+U12</f>
        <v>0</v>
      </c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11"/>
      <c r="AI8" s="159"/>
      <c r="AJ8" s="159"/>
      <c r="AK8" s="159"/>
      <c r="AL8" s="159"/>
      <c r="AM8" s="159"/>
      <c r="AN8" s="111"/>
      <c r="AO8" s="159"/>
      <c r="AP8" s="316"/>
      <c r="AQ8" s="251"/>
      <c r="AR8" s="128"/>
      <c r="AS8" s="128"/>
      <c r="AT8" s="128"/>
      <c r="AU8" s="128"/>
    </row>
    <row r="9" spans="1:47" s="76" customFormat="1" ht="20.100000000000001" customHeight="1" x14ac:dyDescent="0.4">
      <c r="A9" s="36" t="s">
        <v>110</v>
      </c>
      <c r="B9" s="112">
        <f>+B10+B11</f>
        <v>2048200</v>
      </c>
      <c r="C9" s="112">
        <f>+C10</f>
        <v>2343900</v>
      </c>
      <c r="D9" s="161">
        <f t="shared" ref="D9:I9" si="27">+D10+D11</f>
        <v>379240</v>
      </c>
      <c r="E9" s="162"/>
      <c r="F9" s="161">
        <f t="shared" si="27"/>
        <v>0</v>
      </c>
      <c r="G9" s="161">
        <f t="shared" si="27"/>
        <v>379240</v>
      </c>
      <c r="H9" s="162"/>
      <c r="I9" s="161">
        <f t="shared" si="27"/>
        <v>0</v>
      </c>
      <c r="J9" s="161">
        <f t="shared" ref="J9" si="28">+J10+J11</f>
        <v>379240</v>
      </c>
      <c r="K9" s="162"/>
      <c r="L9" s="161">
        <f t="shared" ref="L9" si="29">+L10+L11</f>
        <v>0</v>
      </c>
      <c r="M9" s="112">
        <f t="shared" ref="M9" si="30">+M10+M11</f>
        <v>379240</v>
      </c>
      <c r="N9" s="162"/>
      <c r="O9" s="161">
        <f t="shared" ref="O9" si="31">+O10+O11</f>
        <v>0</v>
      </c>
      <c r="P9" s="161">
        <f t="shared" ref="P9" si="32">+P10+P11</f>
        <v>379240</v>
      </c>
      <c r="Q9" s="162"/>
      <c r="R9" s="161">
        <f t="shared" ref="R9" si="33">+R10+R11</f>
        <v>0</v>
      </c>
      <c r="S9" s="161">
        <f t="shared" ref="S9" si="34">+S10+S11</f>
        <v>152000</v>
      </c>
      <c r="T9" s="162"/>
      <c r="U9" s="161">
        <f t="shared" ref="U9" si="35">+U10+U11</f>
        <v>0</v>
      </c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12"/>
      <c r="AI9" s="161"/>
      <c r="AJ9" s="161"/>
      <c r="AK9" s="161"/>
      <c r="AL9" s="161"/>
      <c r="AM9" s="161"/>
      <c r="AN9" s="112"/>
      <c r="AO9" s="161"/>
      <c r="AP9" s="316"/>
      <c r="AQ9" s="252"/>
      <c r="AR9" s="129"/>
      <c r="AS9" s="129"/>
      <c r="AT9" s="129"/>
      <c r="AU9" s="129"/>
    </row>
    <row r="10" spans="1:47" s="44" customFormat="1" ht="20.100000000000001" customHeight="1" x14ac:dyDescent="0.4">
      <c r="A10" s="42" t="s">
        <v>111</v>
      </c>
      <c r="B10" s="113">
        <v>2048200</v>
      </c>
      <c r="C10" s="113">
        <v>2343900</v>
      </c>
      <c r="D10" s="163">
        <v>379240</v>
      </c>
      <c r="E10" s="164"/>
      <c r="F10" s="163">
        <v>0</v>
      </c>
      <c r="G10" s="163">
        <v>379240</v>
      </c>
      <c r="H10" s="164"/>
      <c r="I10" s="163">
        <v>0</v>
      </c>
      <c r="J10" s="163">
        <v>379240</v>
      </c>
      <c r="K10" s="164"/>
      <c r="L10" s="163">
        <v>0</v>
      </c>
      <c r="M10" s="113">
        <v>379240</v>
      </c>
      <c r="N10" s="164"/>
      <c r="O10" s="163">
        <v>0</v>
      </c>
      <c r="P10" s="163">
        <v>379240</v>
      </c>
      <c r="Q10" s="164"/>
      <c r="R10" s="163">
        <v>0</v>
      </c>
      <c r="S10" s="163">
        <v>152000</v>
      </c>
      <c r="T10" s="164"/>
      <c r="U10" s="163">
        <v>0</v>
      </c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13"/>
      <c r="AI10" s="163"/>
      <c r="AJ10" s="163"/>
      <c r="AK10" s="163"/>
      <c r="AL10" s="163"/>
      <c r="AM10" s="163"/>
      <c r="AN10" s="113">
        <f>SUM(AK10,AH10,AE10,AB10,Y10,V10,S10,P10,M10,J10,G10,D10)</f>
        <v>2048200</v>
      </c>
      <c r="AO10" s="163"/>
      <c r="AP10" s="316"/>
      <c r="AQ10" s="253"/>
      <c r="AR10" s="130"/>
      <c r="AS10" s="130"/>
      <c r="AT10" s="130"/>
      <c r="AU10" s="130"/>
    </row>
    <row r="11" spans="1:47" s="44" customFormat="1" ht="20.100000000000001" customHeight="1" x14ac:dyDescent="0.4">
      <c r="A11" s="42" t="s">
        <v>112</v>
      </c>
      <c r="B11" s="113"/>
      <c r="C11" s="345" t="s">
        <v>207</v>
      </c>
      <c r="D11" s="346"/>
      <c r="E11" s="346"/>
      <c r="F11" s="346"/>
      <c r="G11" s="346"/>
      <c r="H11" s="346"/>
      <c r="I11" s="346"/>
      <c r="J11" s="346"/>
      <c r="K11" s="346"/>
      <c r="L11" s="347"/>
      <c r="M11" s="113"/>
      <c r="N11" s="164"/>
      <c r="O11" s="163"/>
      <c r="P11" s="163"/>
      <c r="Q11" s="164"/>
      <c r="R11" s="163"/>
      <c r="S11" s="163"/>
      <c r="T11" s="164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13"/>
      <c r="AI11" s="163"/>
      <c r="AJ11" s="163"/>
      <c r="AK11" s="163"/>
      <c r="AL11" s="163"/>
      <c r="AM11" s="163"/>
      <c r="AN11" s="113">
        <f>SUM(AK11,AH11,AE11,AB11,Y11,V11,S11,P11,M11,J11,G11,D11)</f>
        <v>0</v>
      </c>
      <c r="AO11" s="163"/>
      <c r="AP11" s="316"/>
      <c r="AQ11" s="253"/>
      <c r="AR11" s="130"/>
      <c r="AS11" s="130"/>
      <c r="AT11" s="130"/>
      <c r="AU11" s="130"/>
    </row>
    <row r="12" spans="1:47" s="76" customFormat="1" ht="20.100000000000001" customHeight="1" x14ac:dyDescent="0.45">
      <c r="A12" s="36" t="s">
        <v>113</v>
      </c>
      <c r="B12" s="138">
        <f>+B13+B14+B15+B16+B17+B18+B19</f>
        <v>141000</v>
      </c>
      <c r="C12" s="138">
        <f>+C13+C14+C15+C16+C17+C18+C19</f>
        <v>282000</v>
      </c>
      <c r="D12" s="165">
        <f t="shared" ref="D12:AO12" si="36">+D13+D14+D15+D16+D17+D18+D19</f>
        <v>23500</v>
      </c>
      <c r="E12" s="166"/>
      <c r="F12" s="165">
        <f t="shared" si="36"/>
        <v>0</v>
      </c>
      <c r="G12" s="165">
        <f t="shared" si="36"/>
        <v>23500</v>
      </c>
      <c r="H12" s="166"/>
      <c r="I12" s="165">
        <f t="shared" si="36"/>
        <v>0</v>
      </c>
      <c r="J12" s="165">
        <f t="shared" si="36"/>
        <v>23500</v>
      </c>
      <c r="K12" s="166"/>
      <c r="L12" s="165">
        <f t="shared" si="36"/>
        <v>0</v>
      </c>
      <c r="M12" s="138">
        <f t="shared" si="36"/>
        <v>23500</v>
      </c>
      <c r="N12" s="166"/>
      <c r="O12" s="165">
        <f t="shared" si="36"/>
        <v>0</v>
      </c>
      <c r="P12" s="165">
        <f t="shared" si="36"/>
        <v>23500</v>
      </c>
      <c r="Q12" s="166"/>
      <c r="R12" s="165">
        <f t="shared" si="36"/>
        <v>0</v>
      </c>
      <c r="S12" s="165">
        <f t="shared" si="36"/>
        <v>23500</v>
      </c>
      <c r="T12" s="166"/>
      <c r="U12" s="165">
        <f t="shared" si="36"/>
        <v>0</v>
      </c>
      <c r="V12" s="165">
        <f t="shared" si="36"/>
        <v>0</v>
      </c>
      <c r="W12" s="165"/>
      <c r="X12" s="165">
        <f t="shared" si="36"/>
        <v>0</v>
      </c>
      <c r="Y12" s="165">
        <f t="shared" si="36"/>
        <v>0</v>
      </c>
      <c r="Z12" s="165"/>
      <c r="AA12" s="165">
        <f t="shared" si="36"/>
        <v>0</v>
      </c>
      <c r="AB12" s="165">
        <f t="shared" si="36"/>
        <v>0</v>
      </c>
      <c r="AC12" s="165"/>
      <c r="AD12" s="165">
        <f t="shared" si="36"/>
        <v>0</v>
      </c>
      <c r="AE12" s="165">
        <f t="shared" si="36"/>
        <v>0</v>
      </c>
      <c r="AF12" s="165"/>
      <c r="AG12" s="165">
        <f t="shared" si="36"/>
        <v>0</v>
      </c>
      <c r="AH12" s="138">
        <f t="shared" si="36"/>
        <v>0</v>
      </c>
      <c r="AI12" s="165"/>
      <c r="AJ12" s="165">
        <f t="shared" si="36"/>
        <v>0</v>
      </c>
      <c r="AK12" s="165">
        <f t="shared" si="36"/>
        <v>0</v>
      </c>
      <c r="AL12" s="165"/>
      <c r="AM12" s="165">
        <f t="shared" si="36"/>
        <v>0</v>
      </c>
      <c r="AN12" s="138">
        <f t="shared" si="36"/>
        <v>141000</v>
      </c>
      <c r="AO12" s="165">
        <f t="shared" si="36"/>
        <v>0</v>
      </c>
      <c r="AP12" s="317"/>
      <c r="AQ12" s="252"/>
      <c r="AR12" s="129"/>
      <c r="AS12" s="129"/>
      <c r="AT12" s="129"/>
      <c r="AU12" s="129"/>
    </row>
    <row r="13" spans="1:47" s="44" customFormat="1" ht="20.100000000000001" customHeight="1" x14ac:dyDescent="0.45">
      <c r="A13" s="42" t="s">
        <v>114</v>
      </c>
      <c r="B13" s="139">
        <v>60000</v>
      </c>
      <c r="C13" s="139">
        <v>120000</v>
      </c>
      <c r="D13" s="167">
        <v>10000</v>
      </c>
      <c r="E13" s="168"/>
      <c r="F13" s="167"/>
      <c r="G13" s="167">
        <v>10000</v>
      </c>
      <c r="H13" s="168"/>
      <c r="I13" s="167"/>
      <c r="J13" s="167">
        <v>10000</v>
      </c>
      <c r="K13" s="168"/>
      <c r="L13" s="167"/>
      <c r="M13" s="139">
        <v>10000</v>
      </c>
      <c r="N13" s="168"/>
      <c r="O13" s="167"/>
      <c r="P13" s="167">
        <v>10000</v>
      </c>
      <c r="Q13" s="168"/>
      <c r="R13" s="167"/>
      <c r="S13" s="167">
        <v>10000</v>
      </c>
      <c r="T13" s="168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39"/>
      <c r="AI13" s="167"/>
      <c r="AJ13" s="167"/>
      <c r="AK13" s="167"/>
      <c r="AL13" s="167"/>
      <c r="AM13" s="167"/>
      <c r="AN13" s="139">
        <f t="shared" ref="AN13:AN27" si="37">SUM(AK13,AH13,AE13,AB13,Y13,V13,S13,P13,M13,J13,G13,D13)</f>
        <v>60000</v>
      </c>
      <c r="AO13" s="167"/>
      <c r="AP13" s="317"/>
      <c r="AQ13" s="253"/>
      <c r="AR13" s="130"/>
      <c r="AS13" s="130"/>
      <c r="AT13" s="130"/>
      <c r="AU13" s="130"/>
    </row>
    <row r="14" spans="1:47" s="44" customFormat="1" ht="20.100000000000001" customHeight="1" x14ac:dyDescent="0.45">
      <c r="A14" s="83" t="s">
        <v>115</v>
      </c>
      <c r="B14" s="139"/>
      <c r="C14" s="139"/>
      <c r="D14" s="167"/>
      <c r="E14" s="168"/>
      <c r="F14" s="167"/>
      <c r="G14" s="167"/>
      <c r="H14" s="168"/>
      <c r="I14" s="167"/>
      <c r="J14" s="167"/>
      <c r="K14" s="168"/>
      <c r="L14" s="167"/>
      <c r="M14" s="139"/>
      <c r="N14" s="168"/>
      <c r="O14" s="167"/>
      <c r="P14" s="167"/>
      <c r="Q14" s="168"/>
      <c r="R14" s="167"/>
      <c r="S14" s="167"/>
      <c r="T14" s="168"/>
      <c r="U14" s="167"/>
      <c r="V14" s="167"/>
      <c r="W14" s="167"/>
      <c r="X14" s="167"/>
      <c r="Y14" s="167"/>
      <c r="Z14" s="167"/>
      <c r="AA14" s="167"/>
      <c r="AB14" s="167"/>
      <c r="AC14" s="167"/>
      <c r="AD14" s="167"/>
      <c r="AE14" s="167"/>
      <c r="AF14" s="167"/>
      <c r="AG14" s="167"/>
      <c r="AH14" s="139"/>
      <c r="AI14" s="167"/>
      <c r="AJ14" s="167"/>
      <c r="AK14" s="167"/>
      <c r="AL14" s="167"/>
      <c r="AM14" s="167"/>
      <c r="AN14" s="139">
        <f t="shared" si="37"/>
        <v>0</v>
      </c>
      <c r="AO14" s="167"/>
      <c r="AP14" s="317"/>
      <c r="AQ14" s="253"/>
      <c r="AR14" s="130"/>
      <c r="AS14" s="130"/>
      <c r="AT14" s="130"/>
      <c r="AU14" s="130"/>
    </row>
    <row r="15" spans="1:47" s="44" customFormat="1" ht="20.100000000000001" customHeight="1" x14ac:dyDescent="0.45">
      <c r="A15" s="42" t="s">
        <v>116</v>
      </c>
      <c r="B15" s="114"/>
      <c r="C15" s="114"/>
      <c r="D15" s="169"/>
      <c r="E15" s="170"/>
      <c r="F15" s="169"/>
      <c r="G15" s="169"/>
      <c r="H15" s="170"/>
      <c r="I15" s="169"/>
      <c r="J15" s="169"/>
      <c r="K15" s="170"/>
      <c r="L15" s="169"/>
      <c r="M15" s="114"/>
      <c r="N15" s="170"/>
      <c r="O15" s="169"/>
      <c r="P15" s="169"/>
      <c r="Q15" s="170"/>
      <c r="R15" s="169"/>
      <c r="S15" s="169"/>
      <c r="T15" s="170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14"/>
      <c r="AI15" s="169"/>
      <c r="AJ15" s="169"/>
      <c r="AK15" s="169"/>
      <c r="AL15" s="169"/>
      <c r="AM15" s="169"/>
      <c r="AN15" s="139">
        <f t="shared" si="37"/>
        <v>0</v>
      </c>
      <c r="AO15" s="320"/>
      <c r="AP15" s="317"/>
      <c r="AQ15" s="253"/>
      <c r="AR15" s="130"/>
      <c r="AS15" s="130"/>
      <c r="AT15" s="130"/>
      <c r="AU15" s="130"/>
    </row>
    <row r="16" spans="1:47" s="44" customFormat="1" ht="20.100000000000001" customHeight="1" x14ac:dyDescent="0.45">
      <c r="A16" s="42" t="s">
        <v>117</v>
      </c>
      <c r="B16" s="114">
        <v>81000</v>
      </c>
      <c r="C16" s="114">
        <v>162000</v>
      </c>
      <c r="D16" s="169">
        <v>13500</v>
      </c>
      <c r="E16" s="170"/>
      <c r="F16" s="169"/>
      <c r="G16" s="169">
        <v>13500</v>
      </c>
      <c r="H16" s="170"/>
      <c r="I16" s="169"/>
      <c r="J16" s="169">
        <v>13500</v>
      </c>
      <c r="K16" s="170"/>
      <c r="L16" s="169"/>
      <c r="M16" s="114">
        <v>13500</v>
      </c>
      <c r="N16" s="170"/>
      <c r="O16" s="169"/>
      <c r="P16" s="169">
        <v>13500</v>
      </c>
      <c r="Q16" s="170"/>
      <c r="R16" s="169"/>
      <c r="S16" s="169">
        <v>13500</v>
      </c>
      <c r="T16" s="170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14"/>
      <c r="AI16" s="169"/>
      <c r="AJ16" s="169"/>
      <c r="AK16" s="169"/>
      <c r="AL16" s="169"/>
      <c r="AM16" s="169"/>
      <c r="AN16" s="139">
        <f t="shared" si="37"/>
        <v>81000</v>
      </c>
      <c r="AO16" s="320"/>
      <c r="AP16" s="317"/>
      <c r="AQ16" s="253"/>
      <c r="AR16" s="130"/>
      <c r="AS16" s="130"/>
      <c r="AT16" s="130"/>
      <c r="AU16" s="130"/>
    </row>
    <row r="17" spans="1:47" s="44" customFormat="1" ht="20.100000000000001" customHeight="1" x14ac:dyDescent="0.45">
      <c r="A17" s="42" t="s">
        <v>118</v>
      </c>
      <c r="B17" s="114"/>
      <c r="C17" s="114"/>
      <c r="D17" s="169"/>
      <c r="E17" s="170"/>
      <c r="F17" s="169"/>
      <c r="G17" s="169"/>
      <c r="H17" s="170"/>
      <c r="I17" s="169"/>
      <c r="J17" s="169"/>
      <c r="K17" s="170"/>
      <c r="L17" s="169"/>
      <c r="M17" s="114"/>
      <c r="N17" s="170"/>
      <c r="O17" s="169"/>
      <c r="P17" s="169"/>
      <c r="Q17" s="170"/>
      <c r="R17" s="169"/>
      <c r="S17" s="169"/>
      <c r="T17" s="170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14"/>
      <c r="AI17" s="169"/>
      <c r="AJ17" s="169"/>
      <c r="AK17" s="169"/>
      <c r="AL17" s="169"/>
      <c r="AM17" s="169"/>
      <c r="AN17" s="139">
        <f t="shared" si="37"/>
        <v>0</v>
      </c>
      <c r="AO17" s="320"/>
      <c r="AP17" s="317"/>
      <c r="AQ17" s="253"/>
      <c r="AR17" s="130"/>
      <c r="AS17" s="130"/>
      <c r="AT17" s="130"/>
      <c r="AU17" s="130"/>
    </row>
    <row r="18" spans="1:47" s="43" customFormat="1" ht="20.100000000000001" customHeight="1" x14ac:dyDescent="0.45">
      <c r="A18" s="38" t="s">
        <v>119</v>
      </c>
      <c r="B18" s="115"/>
      <c r="C18" s="115"/>
      <c r="D18" s="171"/>
      <c r="E18" s="172"/>
      <c r="F18" s="171"/>
      <c r="G18" s="171"/>
      <c r="H18" s="172"/>
      <c r="I18" s="171"/>
      <c r="J18" s="171"/>
      <c r="K18" s="172"/>
      <c r="L18" s="171"/>
      <c r="M18" s="115"/>
      <c r="N18" s="172"/>
      <c r="O18" s="171"/>
      <c r="P18" s="171"/>
      <c r="Q18" s="172"/>
      <c r="R18" s="169"/>
      <c r="S18" s="169"/>
      <c r="T18" s="170"/>
      <c r="U18" s="169"/>
      <c r="V18" s="169"/>
      <c r="W18" s="169"/>
      <c r="X18" s="171"/>
      <c r="Y18" s="171"/>
      <c r="Z18" s="171"/>
      <c r="AA18" s="171"/>
      <c r="AB18" s="171"/>
      <c r="AC18" s="171"/>
      <c r="AD18" s="171"/>
      <c r="AE18" s="171"/>
      <c r="AF18" s="171"/>
      <c r="AG18" s="171"/>
      <c r="AH18" s="115"/>
      <c r="AI18" s="171"/>
      <c r="AJ18" s="171"/>
      <c r="AK18" s="171"/>
      <c r="AL18" s="171"/>
      <c r="AM18" s="171"/>
      <c r="AN18" s="139">
        <f t="shared" si="37"/>
        <v>0</v>
      </c>
      <c r="AO18" s="321"/>
      <c r="AP18" s="317"/>
      <c r="AQ18" s="242"/>
      <c r="AR18" s="131"/>
      <c r="AS18" s="131"/>
      <c r="AT18" s="131"/>
      <c r="AU18" s="131"/>
    </row>
    <row r="19" spans="1:47" s="43" customFormat="1" ht="20.100000000000001" customHeight="1" x14ac:dyDescent="0.45">
      <c r="A19" s="38" t="s">
        <v>120</v>
      </c>
      <c r="B19" s="115"/>
      <c r="C19" s="115"/>
      <c r="D19" s="171"/>
      <c r="E19" s="172"/>
      <c r="F19" s="171"/>
      <c r="G19" s="171"/>
      <c r="H19" s="172"/>
      <c r="I19" s="171"/>
      <c r="J19" s="171"/>
      <c r="K19" s="172"/>
      <c r="L19" s="171"/>
      <c r="M19" s="115"/>
      <c r="N19" s="172"/>
      <c r="O19" s="171"/>
      <c r="P19" s="171"/>
      <c r="Q19" s="172"/>
      <c r="R19" s="169"/>
      <c r="S19" s="169"/>
      <c r="T19" s="170"/>
      <c r="U19" s="169"/>
      <c r="V19" s="169"/>
      <c r="W19" s="169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15"/>
      <c r="AI19" s="171"/>
      <c r="AJ19" s="171"/>
      <c r="AK19" s="171"/>
      <c r="AL19" s="171"/>
      <c r="AM19" s="171"/>
      <c r="AN19" s="139">
        <f t="shared" si="37"/>
        <v>0</v>
      </c>
      <c r="AO19" s="321"/>
      <c r="AP19" s="317"/>
      <c r="AQ19" s="242"/>
      <c r="AR19" s="131"/>
      <c r="AS19" s="131"/>
      <c r="AT19" s="131"/>
      <c r="AU19" s="131"/>
    </row>
    <row r="20" spans="1:47" s="78" customFormat="1" ht="20.100000000000001" customHeight="1" x14ac:dyDescent="0.45">
      <c r="A20" s="77" t="s">
        <v>121</v>
      </c>
      <c r="B20" s="116">
        <f>+B21+B22</f>
        <v>0</v>
      </c>
      <c r="C20" s="116"/>
      <c r="D20" s="173"/>
      <c r="E20" s="174"/>
      <c r="F20" s="173"/>
      <c r="G20" s="173"/>
      <c r="H20" s="174"/>
      <c r="I20" s="173"/>
      <c r="J20" s="173"/>
      <c r="K20" s="174"/>
      <c r="L20" s="173"/>
      <c r="M20" s="116"/>
      <c r="N20" s="174"/>
      <c r="O20" s="173"/>
      <c r="P20" s="173"/>
      <c r="Q20" s="174"/>
      <c r="R20" s="173"/>
      <c r="S20" s="173"/>
      <c r="T20" s="174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16"/>
      <c r="AI20" s="173"/>
      <c r="AJ20" s="173"/>
      <c r="AK20" s="173"/>
      <c r="AL20" s="173"/>
      <c r="AM20" s="173"/>
      <c r="AN20" s="116"/>
      <c r="AO20" s="322"/>
      <c r="AP20" s="317"/>
      <c r="AQ20" s="254"/>
      <c r="AR20" s="132"/>
      <c r="AS20" s="132"/>
      <c r="AT20" s="132"/>
      <c r="AU20" s="132"/>
    </row>
    <row r="21" spans="1:47" s="43" customFormat="1" ht="20.100000000000001" customHeight="1" x14ac:dyDescent="0.45">
      <c r="A21" s="39" t="s">
        <v>122</v>
      </c>
      <c r="B21" s="115"/>
      <c r="C21" s="115"/>
      <c r="D21" s="171"/>
      <c r="E21" s="172"/>
      <c r="F21" s="171"/>
      <c r="G21" s="171"/>
      <c r="H21" s="172"/>
      <c r="I21" s="171"/>
      <c r="J21" s="171"/>
      <c r="K21" s="172"/>
      <c r="L21" s="171"/>
      <c r="M21" s="115"/>
      <c r="N21" s="172"/>
      <c r="O21" s="171"/>
      <c r="P21" s="171"/>
      <c r="Q21" s="172"/>
      <c r="R21" s="169"/>
      <c r="S21" s="169"/>
      <c r="T21" s="170"/>
      <c r="U21" s="169"/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15"/>
      <c r="AI21" s="171"/>
      <c r="AJ21" s="171"/>
      <c r="AK21" s="171"/>
      <c r="AL21" s="171"/>
      <c r="AM21" s="171"/>
      <c r="AN21" s="139">
        <f t="shared" si="37"/>
        <v>0</v>
      </c>
      <c r="AO21" s="321"/>
      <c r="AP21" s="317"/>
      <c r="AQ21" s="242"/>
      <c r="AR21" s="131"/>
      <c r="AS21" s="131"/>
      <c r="AT21" s="131"/>
      <c r="AU21" s="131"/>
    </row>
    <row r="22" spans="1:47" s="76" customFormat="1" ht="20.100000000000001" customHeight="1" x14ac:dyDescent="0.45">
      <c r="A22" s="36" t="s">
        <v>123</v>
      </c>
      <c r="B22" s="117">
        <f>+B23+B24+B25+B26</f>
        <v>0</v>
      </c>
      <c r="C22" s="117"/>
      <c r="D22" s="175"/>
      <c r="E22" s="176"/>
      <c r="F22" s="175"/>
      <c r="G22" s="175"/>
      <c r="H22" s="176"/>
      <c r="I22" s="175"/>
      <c r="J22" s="175"/>
      <c r="K22" s="176"/>
      <c r="L22" s="175"/>
      <c r="M22" s="117"/>
      <c r="N22" s="176"/>
      <c r="O22" s="175"/>
      <c r="P22" s="175"/>
      <c r="Q22" s="176"/>
      <c r="R22" s="175"/>
      <c r="S22" s="175"/>
      <c r="T22" s="176"/>
      <c r="U22" s="175"/>
      <c r="V22" s="175"/>
      <c r="W22" s="175"/>
      <c r="X22" s="175"/>
      <c r="Y22" s="175"/>
      <c r="Z22" s="175"/>
      <c r="AA22" s="175"/>
      <c r="AB22" s="175"/>
      <c r="AC22" s="175"/>
      <c r="AD22" s="175"/>
      <c r="AE22" s="175"/>
      <c r="AF22" s="175"/>
      <c r="AG22" s="175"/>
      <c r="AH22" s="117"/>
      <c r="AI22" s="175"/>
      <c r="AJ22" s="175"/>
      <c r="AK22" s="175"/>
      <c r="AL22" s="175"/>
      <c r="AM22" s="175"/>
      <c r="AN22" s="117"/>
      <c r="AO22" s="323"/>
      <c r="AP22" s="317"/>
      <c r="AQ22" s="252"/>
      <c r="AR22" s="129"/>
      <c r="AS22" s="129"/>
      <c r="AT22" s="129"/>
      <c r="AU22" s="129"/>
    </row>
    <row r="23" spans="1:47" s="43" customFormat="1" ht="20.100000000000001" customHeight="1" x14ac:dyDescent="0.45">
      <c r="A23" s="37" t="s">
        <v>124</v>
      </c>
      <c r="B23" s="115"/>
      <c r="C23" s="115"/>
      <c r="D23" s="171"/>
      <c r="E23" s="172"/>
      <c r="F23" s="171"/>
      <c r="G23" s="171"/>
      <c r="H23" s="172"/>
      <c r="I23" s="171"/>
      <c r="J23" s="171"/>
      <c r="K23" s="172"/>
      <c r="L23" s="171"/>
      <c r="M23" s="115"/>
      <c r="N23" s="172"/>
      <c r="O23" s="171"/>
      <c r="P23" s="171"/>
      <c r="Q23" s="172"/>
      <c r="R23" s="169"/>
      <c r="S23" s="169"/>
      <c r="T23" s="170"/>
      <c r="U23" s="169"/>
      <c r="V23" s="171"/>
      <c r="W23" s="171"/>
      <c r="X23" s="171"/>
      <c r="Y23" s="171"/>
      <c r="Z23" s="171"/>
      <c r="AA23" s="171"/>
      <c r="AB23" s="171"/>
      <c r="AC23" s="171"/>
      <c r="AD23" s="171"/>
      <c r="AE23" s="171"/>
      <c r="AF23" s="171"/>
      <c r="AG23" s="171"/>
      <c r="AH23" s="115"/>
      <c r="AI23" s="171"/>
      <c r="AJ23" s="171"/>
      <c r="AK23" s="171"/>
      <c r="AL23" s="171"/>
      <c r="AM23" s="171"/>
      <c r="AN23" s="139">
        <f t="shared" si="37"/>
        <v>0</v>
      </c>
      <c r="AO23" s="321"/>
      <c r="AP23" s="317"/>
      <c r="AQ23" s="242"/>
      <c r="AR23" s="131"/>
      <c r="AS23" s="131"/>
      <c r="AT23" s="131"/>
      <c r="AU23" s="131"/>
    </row>
    <row r="24" spans="1:47" s="43" customFormat="1" ht="20.100000000000001" customHeight="1" x14ac:dyDescent="0.45">
      <c r="A24" s="37" t="s">
        <v>125</v>
      </c>
      <c r="B24" s="115"/>
      <c r="C24" s="115"/>
      <c r="D24" s="171"/>
      <c r="E24" s="172"/>
      <c r="F24" s="171"/>
      <c r="G24" s="171"/>
      <c r="H24" s="172"/>
      <c r="I24" s="171"/>
      <c r="J24" s="171"/>
      <c r="K24" s="172"/>
      <c r="L24" s="171"/>
      <c r="M24" s="115"/>
      <c r="N24" s="172"/>
      <c r="O24" s="171"/>
      <c r="P24" s="171"/>
      <c r="Q24" s="172"/>
      <c r="R24" s="169"/>
      <c r="S24" s="169"/>
      <c r="T24" s="170"/>
      <c r="U24" s="169"/>
      <c r="V24" s="171"/>
      <c r="W24" s="171"/>
      <c r="X24" s="171"/>
      <c r="Y24" s="171"/>
      <c r="Z24" s="171"/>
      <c r="AA24" s="171"/>
      <c r="AB24" s="171"/>
      <c r="AC24" s="171"/>
      <c r="AD24" s="171"/>
      <c r="AE24" s="171"/>
      <c r="AF24" s="171"/>
      <c r="AG24" s="171"/>
      <c r="AH24" s="115"/>
      <c r="AI24" s="171"/>
      <c r="AJ24" s="171"/>
      <c r="AK24" s="171"/>
      <c r="AL24" s="171"/>
      <c r="AM24" s="171"/>
      <c r="AN24" s="139">
        <f t="shared" si="37"/>
        <v>0</v>
      </c>
      <c r="AO24" s="321"/>
      <c r="AP24" s="317"/>
      <c r="AQ24" s="242"/>
      <c r="AR24" s="131"/>
      <c r="AS24" s="131"/>
      <c r="AT24" s="131"/>
      <c r="AU24" s="131"/>
    </row>
    <row r="25" spans="1:47" s="43" customFormat="1" ht="20.100000000000001" customHeight="1" x14ac:dyDescent="0.45">
      <c r="A25" s="37" t="s">
        <v>126</v>
      </c>
      <c r="B25" s="115"/>
      <c r="C25" s="115"/>
      <c r="D25" s="171"/>
      <c r="E25" s="172"/>
      <c r="F25" s="171"/>
      <c r="G25" s="171"/>
      <c r="H25" s="172"/>
      <c r="I25" s="171"/>
      <c r="J25" s="171"/>
      <c r="K25" s="172"/>
      <c r="L25" s="171"/>
      <c r="M25" s="115"/>
      <c r="N25" s="172"/>
      <c r="O25" s="171"/>
      <c r="P25" s="171"/>
      <c r="Q25" s="172"/>
      <c r="R25" s="169"/>
      <c r="S25" s="169"/>
      <c r="T25" s="170"/>
      <c r="U25" s="169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1"/>
      <c r="AH25" s="115"/>
      <c r="AI25" s="171"/>
      <c r="AJ25" s="171"/>
      <c r="AK25" s="171"/>
      <c r="AL25" s="171"/>
      <c r="AM25" s="171"/>
      <c r="AN25" s="139">
        <f t="shared" si="37"/>
        <v>0</v>
      </c>
      <c r="AO25" s="321"/>
      <c r="AP25" s="317"/>
      <c r="AQ25" s="242"/>
      <c r="AR25" s="131"/>
      <c r="AS25" s="131"/>
      <c r="AT25" s="131"/>
      <c r="AU25" s="131"/>
    </row>
    <row r="26" spans="1:47" s="43" customFormat="1" ht="20.100000000000001" customHeight="1" x14ac:dyDescent="0.45">
      <c r="A26" s="38" t="s">
        <v>127</v>
      </c>
      <c r="B26" s="115"/>
      <c r="C26" s="115"/>
      <c r="D26" s="171"/>
      <c r="E26" s="172"/>
      <c r="F26" s="171"/>
      <c r="G26" s="171"/>
      <c r="H26" s="172"/>
      <c r="I26" s="171"/>
      <c r="J26" s="171"/>
      <c r="K26" s="172"/>
      <c r="L26" s="171"/>
      <c r="M26" s="115"/>
      <c r="N26" s="172"/>
      <c r="O26" s="171"/>
      <c r="P26" s="171"/>
      <c r="Q26" s="172"/>
      <c r="R26" s="169"/>
      <c r="S26" s="169"/>
      <c r="T26" s="170"/>
      <c r="U26" s="169"/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15"/>
      <c r="AI26" s="171"/>
      <c r="AJ26" s="171"/>
      <c r="AK26" s="171"/>
      <c r="AL26" s="171"/>
      <c r="AM26" s="171"/>
      <c r="AN26" s="139">
        <f t="shared" si="37"/>
        <v>0</v>
      </c>
      <c r="AO26" s="321"/>
      <c r="AP26" s="317"/>
      <c r="AQ26" s="242"/>
      <c r="AR26" s="131"/>
      <c r="AS26" s="131"/>
      <c r="AT26" s="131"/>
      <c r="AU26" s="131"/>
    </row>
    <row r="27" spans="1:47" s="78" customFormat="1" ht="20.100000000000001" customHeight="1" x14ac:dyDescent="0.45">
      <c r="A27" s="77" t="s">
        <v>128</v>
      </c>
      <c r="B27" s="116"/>
      <c r="C27" s="116"/>
      <c r="D27" s="173"/>
      <c r="E27" s="174"/>
      <c r="F27" s="173"/>
      <c r="G27" s="173"/>
      <c r="H27" s="174"/>
      <c r="I27" s="173"/>
      <c r="J27" s="173"/>
      <c r="K27" s="174"/>
      <c r="L27" s="173"/>
      <c r="M27" s="116"/>
      <c r="N27" s="174"/>
      <c r="O27" s="173"/>
      <c r="P27" s="173"/>
      <c r="Q27" s="174"/>
      <c r="R27" s="173"/>
      <c r="S27" s="173"/>
      <c r="T27" s="174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16"/>
      <c r="AI27" s="173"/>
      <c r="AJ27" s="173"/>
      <c r="AK27" s="173"/>
      <c r="AL27" s="173"/>
      <c r="AM27" s="173"/>
      <c r="AN27" s="140">
        <f t="shared" si="37"/>
        <v>0</v>
      </c>
      <c r="AO27" s="322"/>
      <c r="AP27" s="317"/>
      <c r="AQ27" s="254"/>
      <c r="AR27" s="132"/>
      <c r="AS27" s="132"/>
      <c r="AT27" s="132"/>
      <c r="AU27" s="132"/>
    </row>
    <row r="28" spans="1:47" s="75" customFormat="1" ht="20.100000000000001" customHeight="1" x14ac:dyDescent="0.45">
      <c r="A28" s="81" t="s">
        <v>129</v>
      </c>
      <c r="B28" s="118">
        <v>1312100</v>
      </c>
      <c r="C28" s="118">
        <v>1231354.8400000001</v>
      </c>
      <c r="D28" s="177">
        <v>105640</v>
      </c>
      <c r="E28" s="231">
        <v>3600002002</v>
      </c>
      <c r="F28" s="177">
        <v>109860</v>
      </c>
      <c r="G28" s="177">
        <v>105640</v>
      </c>
      <c r="H28" s="231">
        <v>3600008384</v>
      </c>
      <c r="I28" s="177">
        <v>96056</v>
      </c>
      <c r="J28" s="177">
        <v>105640</v>
      </c>
      <c r="K28" s="231">
        <v>3600011233</v>
      </c>
      <c r="L28" s="177">
        <v>85500</v>
      </c>
      <c r="M28" s="118">
        <v>105640</v>
      </c>
      <c r="N28" s="231">
        <v>3600017030</v>
      </c>
      <c r="O28" s="177">
        <v>102919.35</v>
      </c>
      <c r="P28" s="177">
        <v>105640</v>
      </c>
      <c r="Q28" s="231">
        <v>3600019578</v>
      </c>
      <c r="R28" s="177">
        <v>103500</v>
      </c>
      <c r="S28" s="177">
        <v>105640</v>
      </c>
      <c r="T28" s="231">
        <v>3600020182</v>
      </c>
      <c r="U28" s="177">
        <v>103500</v>
      </c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18"/>
      <c r="AI28" s="177"/>
      <c r="AJ28" s="177"/>
      <c r="AK28" s="177"/>
      <c r="AL28" s="177"/>
      <c r="AM28" s="177"/>
      <c r="AN28" s="141">
        <v>1312100</v>
      </c>
      <c r="AO28" s="324">
        <f>F28+I28+L28+O28+R28+U28+X28+AA28+AD28+AG28+AJ28+AM28</f>
        <v>601335.35</v>
      </c>
      <c r="AP28" s="318">
        <f>AN28-AO28</f>
        <v>710764.65</v>
      </c>
      <c r="AQ28" s="251"/>
      <c r="AR28" s="128"/>
      <c r="AS28" s="128"/>
      <c r="AT28" s="128"/>
      <c r="AU28" s="128"/>
    </row>
    <row r="29" spans="1:47" s="89" customFormat="1" ht="20.100000000000001" customHeight="1" x14ac:dyDescent="0.45">
      <c r="A29" s="35" t="s">
        <v>5</v>
      </c>
      <c r="B29" s="119">
        <f>+B30</f>
        <v>349100</v>
      </c>
      <c r="C29" s="119"/>
      <c r="D29" s="178"/>
      <c r="E29" s="179"/>
      <c r="F29" s="178"/>
      <c r="G29" s="178"/>
      <c r="H29" s="179"/>
      <c r="I29" s="178"/>
      <c r="J29" s="178"/>
      <c r="K29" s="179"/>
      <c r="L29" s="178"/>
      <c r="M29" s="119"/>
      <c r="N29" s="179"/>
      <c r="O29" s="178"/>
      <c r="P29" s="178"/>
      <c r="Q29" s="179"/>
      <c r="R29" s="178"/>
      <c r="S29" s="178"/>
      <c r="T29" s="179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19"/>
      <c r="AI29" s="178"/>
      <c r="AJ29" s="178"/>
      <c r="AK29" s="178"/>
      <c r="AL29" s="178"/>
      <c r="AM29" s="178"/>
      <c r="AN29" s="119"/>
      <c r="AO29" s="325"/>
      <c r="AP29" s="317"/>
      <c r="AQ29" s="250"/>
      <c r="AR29" s="127"/>
      <c r="AS29" s="127"/>
      <c r="AT29" s="127"/>
      <c r="AU29" s="127"/>
    </row>
    <row r="30" spans="1:47" s="75" customFormat="1" ht="20.100000000000001" customHeight="1" x14ac:dyDescent="0.45">
      <c r="A30" s="81" t="s">
        <v>130</v>
      </c>
      <c r="B30" s="120">
        <f>+B31+B45</f>
        <v>349100</v>
      </c>
      <c r="C30" s="120">
        <f>+C31+C45</f>
        <v>326586</v>
      </c>
      <c r="D30" s="180">
        <f t="shared" ref="D30:AM30" si="38">+D31+D45</f>
        <v>28250</v>
      </c>
      <c r="E30" s="181"/>
      <c r="F30" s="180">
        <f t="shared" si="38"/>
        <v>3750</v>
      </c>
      <c r="G30" s="180">
        <f t="shared" si="38"/>
        <v>28250</v>
      </c>
      <c r="H30" s="181"/>
      <c r="I30" s="180">
        <f>I31+I45</f>
        <v>28028</v>
      </c>
      <c r="J30" s="180">
        <f t="shared" si="38"/>
        <v>28250</v>
      </c>
      <c r="K30" s="181"/>
      <c r="L30" s="180">
        <f t="shared" si="38"/>
        <v>27500</v>
      </c>
      <c r="M30" s="120">
        <f t="shared" si="38"/>
        <v>22550</v>
      </c>
      <c r="N30" s="181"/>
      <c r="O30" s="180">
        <f t="shared" si="38"/>
        <v>29690</v>
      </c>
      <c r="P30" s="180">
        <f t="shared" si="38"/>
        <v>3750</v>
      </c>
      <c r="Q30" s="181"/>
      <c r="R30" s="180">
        <f t="shared" si="38"/>
        <v>18250</v>
      </c>
      <c r="S30" s="180">
        <f t="shared" si="38"/>
        <v>1150</v>
      </c>
      <c r="T30" s="181"/>
      <c r="U30" s="180">
        <f t="shared" si="38"/>
        <v>38648</v>
      </c>
      <c r="V30" s="180">
        <f t="shared" si="38"/>
        <v>0</v>
      </c>
      <c r="W30" s="180"/>
      <c r="X30" s="180">
        <f t="shared" si="38"/>
        <v>0</v>
      </c>
      <c r="Y30" s="180">
        <f t="shared" si="38"/>
        <v>0</v>
      </c>
      <c r="Z30" s="180"/>
      <c r="AA30" s="180">
        <f t="shared" si="38"/>
        <v>0</v>
      </c>
      <c r="AB30" s="180">
        <f t="shared" si="38"/>
        <v>0</v>
      </c>
      <c r="AC30" s="180"/>
      <c r="AD30" s="180">
        <f t="shared" si="38"/>
        <v>0</v>
      </c>
      <c r="AE30" s="180">
        <f t="shared" si="38"/>
        <v>0</v>
      </c>
      <c r="AF30" s="180"/>
      <c r="AG30" s="180">
        <f t="shared" si="38"/>
        <v>0</v>
      </c>
      <c r="AH30" s="120">
        <f t="shared" si="38"/>
        <v>0</v>
      </c>
      <c r="AI30" s="180"/>
      <c r="AJ30" s="180">
        <f t="shared" si="38"/>
        <v>0</v>
      </c>
      <c r="AK30" s="180">
        <f t="shared" si="38"/>
        <v>0</v>
      </c>
      <c r="AL30" s="180"/>
      <c r="AM30" s="180">
        <f t="shared" si="38"/>
        <v>0</v>
      </c>
      <c r="AN30" s="245">
        <v>349100</v>
      </c>
      <c r="AO30" s="180">
        <f>AO31+AO45</f>
        <v>145866</v>
      </c>
      <c r="AP30" s="318">
        <f>AN30-AO30</f>
        <v>203234</v>
      </c>
      <c r="AQ30" s="251"/>
      <c r="AR30" s="128"/>
      <c r="AS30" s="128"/>
      <c r="AT30" s="128"/>
      <c r="AU30" s="128"/>
    </row>
    <row r="31" spans="1:47" s="80" customFormat="1" ht="20.100000000000001" customHeight="1" x14ac:dyDescent="0.45">
      <c r="A31" s="79" t="s">
        <v>131</v>
      </c>
      <c r="B31" s="121">
        <f>+B32+B35+B36+B39+B40+B41+B44</f>
        <v>300150</v>
      </c>
      <c r="C31" s="121">
        <f>+C32+C35+C36+C39+C40+C41+C44</f>
        <v>280600</v>
      </c>
      <c r="D31" s="182">
        <f t="shared" ref="D31:AM31" si="39">+D32+D35+D36+D39+D40+D41+D44</f>
        <v>24500</v>
      </c>
      <c r="E31" s="183"/>
      <c r="F31" s="182">
        <f t="shared" si="39"/>
        <v>0</v>
      </c>
      <c r="G31" s="182">
        <f t="shared" si="39"/>
        <v>24500</v>
      </c>
      <c r="H31" s="183"/>
      <c r="I31" s="182">
        <f>I32+I33</f>
        <v>24500</v>
      </c>
      <c r="J31" s="182">
        <f t="shared" si="39"/>
        <v>24500</v>
      </c>
      <c r="K31" s="183"/>
      <c r="L31" s="182">
        <f>L32+L33</f>
        <v>24500</v>
      </c>
      <c r="M31" s="121">
        <f t="shared" si="39"/>
        <v>16000</v>
      </c>
      <c r="N31" s="183"/>
      <c r="O31" s="182">
        <f>O32+O33</f>
        <v>24500</v>
      </c>
      <c r="P31" s="182">
        <f t="shared" si="39"/>
        <v>0</v>
      </c>
      <c r="Q31" s="183"/>
      <c r="R31" s="182">
        <f>+R32+R33+R34+R35+R36+R39+R40+R41+R44</f>
        <v>14500</v>
      </c>
      <c r="S31" s="182">
        <f t="shared" si="39"/>
        <v>0</v>
      </c>
      <c r="T31" s="183"/>
      <c r="U31" s="182">
        <f>+U32+U33+U34+U35+U36+U39+U40+U41+U44</f>
        <v>34500</v>
      </c>
      <c r="V31" s="182">
        <f t="shared" si="39"/>
        <v>0</v>
      </c>
      <c r="W31" s="182"/>
      <c r="X31" s="182">
        <f t="shared" si="39"/>
        <v>0</v>
      </c>
      <c r="Y31" s="182">
        <f t="shared" si="39"/>
        <v>0</v>
      </c>
      <c r="Z31" s="182"/>
      <c r="AA31" s="182">
        <f t="shared" si="39"/>
        <v>0</v>
      </c>
      <c r="AB31" s="182">
        <f t="shared" si="39"/>
        <v>0</v>
      </c>
      <c r="AC31" s="182"/>
      <c r="AD31" s="182">
        <f t="shared" si="39"/>
        <v>0</v>
      </c>
      <c r="AE31" s="182">
        <f t="shared" si="39"/>
        <v>0</v>
      </c>
      <c r="AF31" s="182"/>
      <c r="AG31" s="182">
        <f t="shared" si="39"/>
        <v>0</v>
      </c>
      <c r="AH31" s="121">
        <f t="shared" si="39"/>
        <v>0</v>
      </c>
      <c r="AI31" s="182"/>
      <c r="AJ31" s="182">
        <f t="shared" si="39"/>
        <v>0</v>
      </c>
      <c r="AK31" s="182">
        <f t="shared" si="39"/>
        <v>0</v>
      </c>
      <c r="AL31" s="182"/>
      <c r="AM31" s="182">
        <f t="shared" si="39"/>
        <v>0</v>
      </c>
      <c r="AN31" s="121"/>
      <c r="AO31" s="182">
        <f>F31+I31+L31+O31+R31+U31+X31+AA31+AD31+AG31+AJ31+AM31</f>
        <v>122500</v>
      </c>
      <c r="AP31" s="317"/>
      <c r="AQ31" s="255"/>
      <c r="AR31" s="133"/>
      <c r="AS31" s="133"/>
      <c r="AT31" s="133"/>
      <c r="AU31" s="133"/>
    </row>
    <row r="32" spans="1:47" s="43" customFormat="1" ht="20.100000000000001" customHeight="1" x14ac:dyDescent="0.45">
      <c r="A32" s="37" t="s">
        <v>132</v>
      </c>
      <c r="B32" s="115">
        <v>300150</v>
      </c>
      <c r="C32" s="115">
        <v>280600</v>
      </c>
      <c r="D32" s="171">
        <v>24500</v>
      </c>
      <c r="E32" s="172"/>
      <c r="F32" s="171"/>
      <c r="G32" s="171">
        <v>24500</v>
      </c>
      <c r="H32" s="172">
        <v>3600006545</v>
      </c>
      <c r="I32" s="171">
        <v>14500</v>
      </c>
      <c r="J32" s="171">
        <v>24500</v>
      </c>
      <c r="K32" s="172">
        <v>3600009792</v>
      </c>
      <c r="L32" s="171">
        <v>14500</v>
      </c>
      <c r="M32" s="115">
        <v>16000</v>
      </c>
      <c r="N32" s="172">
        <v>3600015396</v>
      </c>
      <c r="O32" s="171">
        <v>14500</v>
      </c>
      <c r="P32" s="171"/>
      <c r="Q32" s="172">
        <v>3600005921</v>
      </c>
      <c r="R32" s="169">
        <v>4500</v>
      </c>
      <c r="S32" s="169"/>
      <c r="T32" s="170">
        <v>3600021913</v>
      </c>
      <c r="U32" s="169">
        <v>20000</v>
      </c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15"/>
      <c r="AI32" s="171"/>
      <c r="AJ32" s="171"/>
      <c r="AK32" s="171"/>
      <c r="AL32" s="171"/>
      <c r="AM32" s="171"/>
      <c r="AN32" s="139"/>
      <c r="AO32" s="321">
        <f>F32+F33+I32+I33+F35+I35+L32+L33+L35+O32+O33+O35+U32+U33+U35+R32+R33+R35+X32+X33+X35+AA32+AA33+AA35+AD32+AD33+AD35+AG32+AG33+AG35+AJ32+AJ33+AJ35+AM32+AM33+AM35</f>
        <v>112500</v>
      </c>
      <c r="AP32" s="317"/>
      <c r="AQ32" s="242"/>
      <c r="AR32" s="131"/>
      <c r="AS32" s="131"/>
      <c r="AT32" s="131"/>
      <c r="AU32" s="131"/>
    </row>
    <row r="33" spans="1:47" s="43" customFormat="1" ht="20.100000000000001" customHeight="1" x14ac:dyDescent="0.45">
      <c r="A33" s="37"/>
      <c r="B33" s="115"/>
      <c r="C33" s="115"/>
      <c r="D33" s="171"/>
      <c r="E33" s="172"/>
      <c r="F33" s="171"/>
      <c r="G33" s="171"/>
      <c r="H33" s="172">
        <v>3600007580</v>
      </c>
      <c r="I33" s="171">
        <v>10000</v>
      </c>
      <c r="J33" s="171"/>
      <c r="K33" s="172">
        <v>3600010650</v>
      </c>
      <c r="L33" s="171">
        <v>10000</v>
      </c>
      <c r="M33" s="115"/>
      <c r="N33" s="172">
        <v>3600016709</v>
      </c>
      <c r="O33" s="171">
        <v>10000</v>
      </c>
      <c r="P33" s="171"/>
      <c r="Q33" s="172">
        <v>3600006110</v>
      </c>
      <c r="R33" s="169">
        <v>10000</v>
      </c>
      <c r="S33" s="169"/>
      <c r="T33" s="170">
        <v>3600020364</v>
      </c>
      <c r="U33" s="169">
        <v>4500</v>
      </c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15"/>
      <c r="AI33" s="171"/>
      <c r="AJ33" s="171"/>
      <c r="AK33" s="171"/>
      <c r="AL33" s="171"/>
      <c r="AM33" s="171"/>
      <c r="AN33" s="139"/>
      <c r="AO33" s="321"/>
      <c r="AP33" s="317" t="s">
        <v>225</v>
      </c>
      <c r="AQ33" s="242"/>
      <c r="AR33" s="131"/>
      <c r="AS33" s="131"/>
      <c r="AT33" s="131"/>
      <c r="AU33" s="131"/>
    </row>
    <row r="34" spans="1:47" s="43" customFormat="1" ht="20.100000000000001" customHeight="1" x14ac:dyDescent="0.45">
      <c r="A34" s="37"/>
      <c r="B34" s="115"/>
      <c r="C34" s="115"/>
      <c r="D34" s="171"/>
      <c r="E34" s="172"/>
      <c r="F34" s="171"/>
      <c r="G34" s="171"/>
      <c r="H34" s="172"/>
      <c r="I34" s="171"/>
      <c r="J34" s="171"/>
      <c r="K34" s="172"/>
      <c r="L34" s="171"/>
      <c r="M34" s="115"/>
      <c r="N34" s="172"/>
      <c r="O34" s="171"/>
      <c r="P34" s="171"/>
      <c r="Q34" s="172"/>
      <c r="R34" s="169"/>
      <c r="S34" s="169"/>
      <c r="T34" s="170">
        <v>3600019176</v>
      </c>
      <c r="U34" s="169">
        <v>10000</v>
      </c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15"/>
      <c r="AI34" s="171"/>
      <c r="AJ34" s="171"/>
      <c r="AK34" s="171"/>
      <c r="AL34" s="171"/>
      <c r="AM34" s="171"/>
      <c r="AN34" s="139"/>
      <c r="AO34" s="321"/>
      <c r="AP34" s="317"/>
      <c r="AQ34" s="242"/>
      <c r="AR34" s="131"/>
      <c r="AS34" s="131"/>
      <c r="AT34" s="131"/>
      <c r="AU34" s="131"/>
    </row>
    <row r="35" spans="1:47" s="43" customFormat="1" ht="20.100000000000001" customHeight="1" x14ac:dyDescent="0.45">
      <c r="A35" s="38" t="s">
        <v>133</v>
      </c>
      <c r="B35" s="115"/>
      <c r="C35" s="115"/>
      <c r="D35" s="171"/>
      <c r="E35" s="172"/>
      <c r="F35" s="171"/>
      <c r="G35" s="171"/>
      <c r="H35" s="172"/>
      <c r="I35" s="171"/>
      <c r="J35" s="171"/>
      <c r="K35" s="172"/>
      <c r="L35" s="171"/>
      <c r="M35" s="115"/>
      <c r="N35" s="172"/>
      <c r="O35" s="171"/>
      <c r="P35" s="171"/>
      <c r="Q35" s="172"/>
      <c r="R35" s="169"/>
      <c r="S35" s="169"/>
      <c r="T35" s="170"/>
      <c r="U35" s="169"/>
      <c r="V35" s="171"/>
      <c r="W35" s="171"/>
      <c r="X35" s="171"/>
      <c r="Y35" s="171"/>
      <c r="Z35" s="171"/>
      <c r="AA35" s="171"/>
      <c r="AB35" s="171"/>
      <c r="AC35" s="171"/>
      <c r="AD35" s="171"/>
      <c r="AE35" s="171"/>
      <c r="AF35" s="171"/>
      <c r="AG35" s="171"/>
      <c r="AH35" s="115"/>
      <c r="AI35" s="171"/>
      <c r="AJ35" s="171"/>
      <c r="AK35" s="171"/>
      <c r="AL35" s="171"/>
      <c r="AM35" s="171"/>
      <c r="AN35" s="139">
        <f>SUM(AK35,AH35,AE35,AB35,Y35,V35,S35,P35,M35,J35,G35,D35)</f>
        <v>0</v>
      </c>
      <c r="AO35" s="321"/>
      <c r="AP35" s="317"/>
      <c r="AQ35" s="242"/>
      <c r="AR35" s="131"/>
      <c r="AS35" s="131"/>
      <c r="AT35" s="131"/>
      <c r="AU35" s="131"/>
    </row>
    <row r="36" spans="1:47" s="82" customFormat="1" ht="20.100000000000001" customHeight="1" x14ac:dyDescent="0.45">
      <c r="A36" s="40" t="s">
        <v>134</v>
      </c>
      <c r="B36" s="122">
        <f>SUM(B37:B38)</f>
        <v>0</v>
      </c>
      <c r="C36" s="122"/>
      <c r="D36" s="184"/>
      <c r="E36" s="185"/>
      <c r="F36" s="184"/>
      <c r="G36" s="184"/>
      <c r="H36" s="185"/>
      <c r="I36" s="184"/>
      <c r="J36" s="184"/>
      <c r="K36" s="185"/>
      <c r="L36" s="184"/>
      <c r="M36" s="122"/>
      <c r="N36" s="185"/>
      <c r="O36" s="184"/>
      <c r="P36" s="184"/>
      <c r="Q36" s="185"/>
      <c r="R36" s="184"/>
      <c r="S36" s="184"/>
      <c r="T36" s="185"/>
      <c r="U36" s="184"/>
      <c r="V36" s="184"/>
      <c r="W36" s="184"/>
      <c r="X36" s="184"/>
      <c r="Y36" s="184"/>
      <c r="Z36" s="184"/>
      <c r="AA36" s="184"/>
      <c r="AB36" s="184"/>
      <c r="AC36" s="184"/>
      <c r="AD36" s="184"/>
      <c r="AE36" s="184"/>
      <c r="AF36" s="184"/>
      <c r="AG36" s="184"/>
      <c r="AH36" s="122"/>
      <c r="AI36" s="184"/>
      <c r="AJ36" s="184"/>
      <c r="AK36" s="184"/>
      <c r="AL36" s="184"/>
      <c r="AM36" s="184"/>
      <c r="AN36" s="122"/>
      <c r="AO36" s="326"/>
      <c r="AP36" s="317"/>
      <c r="AQ36" s="256"/>
      <c r="AR36" s="134"/>
      <c r="AS36" s="134"/>
      <c r="AT36" s="134"/>
      <c r="AU36" s="134"/>
    </row>
    <row r="37" spans="1:47" s="43" customFormat="1" ht="20.100000000000001" customHeight="1" x14ac:dyDescent="0.45">
      <c r="A37" s="41" t="s">
        <v>135</v>
      </c>
      <c r="B37" s="115">
        <v>0</v>
      </c>
      <c r="C37" s="115"/>
      <c r="D37" s="171"/>
      <c r="E37" s="172"/>
      <c r="F37" s="171"/>
      <c r="G37" s="171"/>
      <c r="H37" s="172"/>
      <c r="I37" s="171"/>
      <c r="J37" s="171"/>
      <c r="K37" s="172"/>
      <c r="L37" s="171"/>
      <c r="M37" s="115"/>
      <c r="N37" s="172"/>
      <c r="O37" s="171"/>
      <c r="P37" s="171"/>
      <c r="Q37" s="172"/>
      <c r="R37" s="171"/>
      <c r="S37" s="169"/>
      <c r="T37" s="170"/>
      <c r="U37" s="169"/>
      <c r="V37" s="171"/>
      <c r="W37" s="171"/>
      <c r="X37" s="171"/>
      <c r="Y37" s="171"/>
      <c r="Z37" s="171"/>
      <c r="AA37" s="171"/>
      <c r="AB37" s="171"/>
      <c r="AC37" s="171"/>
      <c r="AD37" s="171"/>
      <c r="AE37" s="171"/>
      <c r="AF37" s="171"/>
      <c r="AG37" s="171"/>
      <c r="AH37" s="115"/>
      <c r="AI37" s="171"/>
      <c r="AJ37" s="171"/>
      <c r="AK37" s="171"/>
      <c r="AL37" s="171"/>
      <c r="AM37" s="171"/>
      <c r="AN37" s="139">
        <f>SUM(AK37,AH37,AE37,AB37,Y37,V37,S37,P37,M37,J37,G37,D37)</f>
        <v>0</v>
      </c>
      <c r="AO37" s="321"/>
      <c r="AP37" s="317"/>
      <c r="AQ37" s="242"/>
      <c r="AR37" s="131"/>
      <c r="AS37" s="131"/>
      <c r="AT37" s="131"/>
      <c r="AU37" s="131"/>
    </row>
    <row r="38" spans="1:47" s="43" customFormat="1" ht="20.100000000000001" customHeight="1" x14ac:dyDescent="0.45">
      <c r="A38" s="41" t="s">
        <v>136</v>
      </c>
      <c r="B38" s="115">
        <v>0</v>
      </c>
      <c r="C38" s="115"/>
      <c r="D38" s="171"/>
      <c r="E38" s="172"/>
      <c r="F38" s="171"/>
      <c r="G38" s="171"/>
      <c r="H38" s="172"/>
      <c r="I38" s="171"/>
      <c r="J38" s="171"/>
      <c r="K38" s="172"/>
      <c r="L38" s="171"/>
      <c r="M38" s="115"/>
      <c r="N38" s="172"/>
      <c r="O38" s="171"/>
      <c r="P38" s="171"/>
      <c r="Q38" s="172"/>
      <c r="R38" s="171"/>
      <c r="S38" s="169"/>
      <c r="T38" s="170"/>
      <c r="U38" s="169"/>
      <c r="V38" s="171"/>
      <c r="W38" s="171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15"/>
      <c r="AI38" s="171"/>
      <c r="AJ38" s="171"/>
      <c r="AK38" s="171"/>
      <c r="AL38" s="171"/>
      <c r="AM38" s="171"/>
      <c r="AN38" s="139">
        <f>SUM(AK38,AH38,AE38,AB38,Y38,V38,S38,P38,M38,J38,G38,D38)</f>
        <v>0</v>
      </c>
      <c r="AO38" s="321"/>
      <c r="AP38" s="317"/>
      <c r="AQ38" s="242"/>
      <c r="AR38" s="131"/>
      <c r="AS38" s="131"/>
      <c r="AT38" s="131"/>
      <c r="AU38" s="131"/>
    </row>
    <row r="39" spans="1:47" s="43" customFormat="1" ht="20.100000000000001" customHeight="1" x14ac:dyDescent="0.45">
      <c r="A39" s="37" t="s">
        <v>137</v>
      </c>
      <c r="B39" s="115"/>
      <c r="C39" s="115"/>
      <c r="D39" s="171"/>
      <c r="E39" s="172"/>
      <c r="F39" s="171"/>
      <c r="G39" s="171"/>
      <c r="H39" s="172"/>
      <c r="I39" s="171"/>
      <c r="J39" s="171"/>
      <c r="K39" s="172"/>
      <c r="L39" s="171"/>
      <c r="M39" s="115"/>
      <c r="N39" s="172"/>
      <c r="O39" s="171"/>
      <c r="P39" s="171"/>
      <c r="Q39" s="172"/>
      <c r="R39" s="171"/>
      <c r="S39" s="169"/>
      <c r="T39" s="170"/>
      <c r="U39" s="169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15"/>
      <c r="AI39" s="171"/>
      <c r="AJ39" s="171"/>
      <c r="AK39" s="171"/>
      <c r="AL39" s="171"/>
      <c r="AM39" s="171"/>
      <c r="AN39" s="139">
        <f>SUM(AK39,AH39,AE39,AB39,Y39,V39,S39,P39,M39,J39,G39,D39)</f>
        <v>0</v>
      </c>
      <c r="AO39" s="321"/>
      <c r="AP39" s="317"/>
      <c r="AQ39" s="242"/>
      <c r="AR39" s="131"/>
      <c r="AS39" s="131"/>
      <c r="AT39" s="131"/>
      <c r="AU39" s="131"/>
    </row>
    <row r="40" spans="1:47" s="43" customFormat="1" ht="20.100000000000001" customHeight="1" x14ac:dyDescent="0.45">
      <c r="A40" s="38" t="s">
        <v>138</v>
      </c>
      <c r="B40" s="115"/>
      <c r="C40" s="115"/>
      <c r="D40" s="171"/>
      <c r="E40" s="172"/>
      <c r="F40" s="171"/>
      <c r="G40" s="171"/>
      <c r="H40" s="172"/>
      <c r="I40" s="171"/>
      <c r="J40" s="171"/>
      <c r="K40" s="172"/>
      <c r="L40" s="171"/>
      <c r="M40" s="115"/>
      <c r="N40" s="172"/>
      <c r="O40" s="171"/>
      <c r="P40" s="171"/>
      <c r="Q40" s="172"/>
      <c r="R40" s="171"/>
      <c r="S40" s="169"/>
      <c r="T40" s="170"/>
      <c r="U40" s="169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15"/>
      <c r="AI40" s="171"/>
      <c r="AJ40" s="171"/>
      <c r="AK40" s="171"/>
      <c r="AL40" s="171"/>
      <c r="AM40" s="171"/>
      <c r="AN40" s="139">
        <f>SUM(AK40,AH40,AE40,AB40,Y40,V40,S40,P40,M40,J40,G40,D40)</f>
        <v>0</v>
      </c>
      <c r="AO40" s="321"/>
      <c r="AP40" s="317"/>
      <c r="AQ40" s="242"/>
      <c r="AR40" s="131"/>
      <c r="AS40" s="131"/>
      <c r="AT40" s="131"/>
      <c r="AU40" s="131"/>
    </row>
    <row r="41" spans="1:47" s="82" customFormat="1" ht="20.100000000000001" customHeight="1" x14ac:dyDescent="0.45">
      <c r="A41" s="40" t="s">
        <v>139</v>
      </c>
      <c r="B41" s="122">
        <f>SUM(B42:B43)</f>
        <v>0</v>
      </c>
      <c r="C41" s="122"/>
      <c r="D41" s="184"/>
      <c r="E41" s="185"/>
      <c r="F41" s="184"/>
      <c r="G41" s="184"/>
      <c r="H41" s="185"/>
      <c r="I41" s="184"/>
      <c r="J41" s="184"/>
      <c r="K41" s="185"/>
      <c r="L41" s="184"/>
      <c r="M41" s="122"/>
      <c r="N41" s="185"/>
      <c r="O41" s="184"/>
      <c r="P41" s="184"/>
      <c r="Q41" s="185"/>
      <c r="R41" s="184"/>
      <c r="S41" s="184"/>
      <c r="T41" s="185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  <c r="AH41" s="122"/>
      <c r="AI41" s="184"/>
      <c r="AJ41" s="184"/>
      <c r="AK41" s="184"/>
      <c r="AL41" s="184"/>
      <c r="AM41" s="184"/>
      <c r="AN41" s="122"/>
      <c r="AO41" s="326"/>
      <c r="AP41" s="317"/>
      <c r="AQ41" s="256"/>
      <c r="AR41" s="134"/>
      <c r="AS41" s="134"/>
      <c r="AT41" s="134"/>
      <c r="AU41" s="134"/>
    </row>
    <row r="42" spans="1:47" s="43" customFormat="1" ht="20.100000000000001" customHeight="1" x14ac:dyDescent="0.45">
      <c r="A42" s="41" t="s">
        <v>140</v>
      </c>
      <c r="B42" s="115"/>
      <c r="C42" s="115"/>
      <c r="D42" s="171"/>
      <c r="E42" s="172"/>
      <c r="F42" s="171"/>
      <c r="G42" s="171"/>
      <c r="H42" s="172"/>
      <c r="I42" s="171"/>
      <c r="J42" s="171"/>
      <c r="K42" s="172"/>
      <c r="L42" s="171"/>
      <c r="M42" s="115"/>
      <c r="N42" s="172"/>
      <c r="O42" s="171"/>
      <c r="P42" s="171"/>
      <c r="Q42" s="172"/>
      <c r="R42" s="171"/>
      <c r="S42" s="169"/>
      <c r="T42" s="170"/>
      <c r="U42" s="169"/>
      <c r="V42" s="171"/>
      <c r="W42" s="171"/>
      <c r="X42" s="171"/>
      <c r="Y42" s="171"/>
      <c r="Z42" s="171"/>
      <c r="AA42" s="171"/>
      <c r="AB42" s="171"/>
      <c r="AC42" s="171"/>
      <c r="AD42" s="171"/>
      <c r="AE42" s="171"/>
      <c r="AF42" s="171"/>
      <c r="AG42" s="171"/>
      <c r="AH42" s="115"/>
      <c r="AI42" s="171"/>
      <c r="AJ42" s="171"/>
      <c r="AK42" s="171"/>
      <c r="AL42" s="171"/>
      <c r="AM42" s="171"/>
      <c r="AN42" s="139">
        <f>SUM(AK42,AH42,AE42,AB42,Y42,V42,S42,P42,M42,J42,G42,D42)</f>
        <v>0</v>
      </c>
      <c r="AO42" s="321"/>
      <c r="AP42" s="317"/>
      <c r="AQ42" s="242"/>
      <c r="AR42" s="131"/>
      <c r="AS42" s="131"/>
      <c r="AT42" s="131"/>
      <c r="AU42" s="131"/>
    </row>
    <row r="43" spans="1:47" s="43" customFormat="1" ht="20.100000000000001" customHeight="1" x14ac:dyDescent="0.45">
      <c r="A43" s="41" t="s">
        <v>141</v>
      </c>
      <c r="B43" s="115"/>
      <c r="C43" s="115"/>
      <c r="D43" s="171"/>
      <c r="E43" s="172"/>
      <c r="F43" s="171"/>
      <c r="G43" s="171"/>
      <c r="H43" s="172"/>
      <c r="I43" s="171"/>
      <c r="J43" s="171"/>
      <c r="K43" s="172"/>
      <c r="L43" s="171"/>
      <c r="M43" s="115"/>
      <c r="N43" s="172"/>
      <c r="O43" s="171"/>
      <c r="P43" s="171"/>
      <c r="Q43" s="172"/>
      <c r="R43" s="171"/>
      <c r="S43" s="169"/>
      <c r="T43" s="170"/>
      <c r="U43" s="169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15"/>
      <c r="AI43" s="171"/>
      <c r="AJ43" s="171"/>
      <c r="AK43" s="171"/>
      <c r="AL43" s="171"/>
      <c r="AM43" s="171"/>
      <c r="AN43" s="139">
        <f>SUM(AK43,AH43,AE43,AB43,Y43,V43,S43,P43,M43,J43,G43,D43)</f>
        <v>0</v>
      </c>
      <c r="AO43" s="321"/>
      <c r="AP43" s="317"/>
      <c r="AQ43" s="242"/>
      <c r="AR43" s="131"/>
      <c r="AS43" s="131"/>
      <c r="AT43" s="131"/>
      <c r="AU43" s="131"/>
    </row>
    <row r="44" spans="1:47" s="43" customFormat="1" ht="20.100000000000001" customHeight="1" x14ac:dyDescent="0.45">
      <c r="A44" s="38" t="s">
        <v>142</v>
      </c>
      <c r="B44" s="115"/>
      <c r="C44" s="115"/>
      <c r="D44" s="171"/>
      <c r="E44" s="172"/>
      <c r="F44" s="171"/>
      <c r="G44" s="171"/>
      <c r="H44" s="172"/>
      <c r="I44" s="171"/>
      <c r="J44" s="171"/>
      <c r="K44" s="172"/>
      <c r="L44" s="171"/>
      <c r="M44" s="115"/>
      <c r="N44" s="172"/>
      <c r="O44" s="171"/>
      <c r="P44" s="171"/>
      <c r="Q44" s="172"/>
      <c r="R44" s="171"/>
      <c r="S44" s="169"/>
      <c r="T44" s="170"/>
      <c r="U44" s="169"/>
      <c r="V44" s="171"/>
      <c r="W44" s="171"/>
      <c r="X44" s="171"/>
      <c r="Y44" s="171"/>
      <c r="Z44" s="171"/>
      <c r="AA44" s="171"/>
      <c r="AB44" s="171"/>
      <c r="AC44" s="171"/>
      <c r="AD44" s="171"/>
      <c r="AE44" s="171"/>
      <c r="AF44" s="171"/>
      <c r="AG44" s="171"/>
      <c r="AH44" s="115"/>
      <c r="AI44" s="171"/>
      <c r="AJ44" s="171"/>
      <c r="AK44" s="171"/>
      <c r="AL44" s="171"/>
      <c r="AM44" s="171"/>
      <c r="AN44" s="139">
        <f>SUM(AK44,AH44,AE44,AB44,Y44,V44,S44,P44,M44,J44,G44,D44)</f>
        <v>0</v>
      </c>
      <c r="AO44" s="321"/>
      <c r="AP44" s="317"/>
      <c r="AQ44" s="242"/>
      <c r="AR44" s="131"/>
      <c r="AS44" s="131"/>
      <c r="AT44" s="131"/>
      <c r="AU44" s="131"/>
    </row>
    <row r="45" spans="1:47" s="76" customFormat="1" ht="20.100000000000001" customHeight="1" x14ac:dyDescent="0.45">
      <c r="A45" s="36" t="s">
        <v>143</v>
      </c>
      <c r="B45" s="117">
        <f>SUM(B46:B48)</f>
        <v>48950</v>
      </c>
      <c r="C45" s="117">
        <f t="shared" ref="C45:AM45" si="40">SUM(C46:C48)</f>
        <v>45986</v>
      </c>
      <c r="D45" s="175">
        <f t="shared" si="40"/>
        <v>3750</v>
      </c>
      <c r="E45" s="176"/>
      <c r="F45" s="175">
        <f t="shared" si="40"/>
        <v>3750</v>
      </c>
      <c r="G45" s="175">
        <f t="shared" si="40"/>
        <v>3750</v>
      </c>
      <c r="H45" s="176"/>
      <c r="I45" s="175">
        <f t="shared" si="40"/>
        <v>3528</v>
      </c>
      <c r="J45" s="175">
        <f t="shared" si="40"/>
        <v>3750</v>
      </c>
      <c r="K45" s="176"/>
      <c r="L45" s="175">
        <f t="shared" si="40"/>
        <v>3000</v>
      </c>
      <c r="M45" s="117">
        <f t="shared" si="40"/>
        <v>6550</v>
      </c>
      <c r="N45" s="176"/>
      <c r="O45" s="175">
        <f t="shared" si="40"/>
        <v>5190</v>
      </c>
      <c r="P45" s="175">
        <f t="shared" si="40"/>
        <v>3750</v>
      </c>
      <c r="Q45" s="176"/>
      <c r="R45" s="175">
        <f t="shared" si="40"/>
        <v>3750</v>
      </c>
      <c r="S45" s="175">
        <f t="shared" si="40"/>
        <v>1150</v>
      </c>
      <c r="T45" s="176"/>
      <c r="U45" s="175">
        <f t="shared" si="40"/>
        <v>4148</v>
      </c>
      <c r="V45" s="175">
        <f t="shared" si="40"/>
        <v>0</v>
      </c>
      <c r="W45" s="175"/>
      <c r="X45" s="175">
        <f t="shared" si="40"/>
        <v>0</v>
      </c>
      <c r="Y45" s="175">
        <f t="shared" si="40"/>
        <v>0</v>
      </c>
      <c r="Z45" s="175"/>
      <c r="AA45" s="175">
        <f t="shared" si="40"/>
        <v>0</v>
      </c>
      <c r="AB45" s="175">
        <f t="shared" si="40"/>
        <v>0</v>
      </c>
      <c r="AC45" s="175"/>
      <c r="AD45" s="175">
        <f t="shared" si="40"/>
        <v>0</v>
      </c>
      <c r="AE45" s="175">
        <f t="shared" si="40"/>
        <v>0</v>
      </c>
      <c r="AF45" s="175"/>
      <c r="AG45" s="175">
        <f t="shared" si="40"/>
        <v>0</v>
      </c>
      <c r="AH45" s="117">
        <f t="shared" si="40"/>
        <v>0</v>
      </c>
      <c r="AI45" s="175"/>
      <c r="AJ45" s="175">
        <f t="shared" si="40"/>
        <v>0</v>
      </c>
      <c r="AK45" s="175">
        <f t="shared" si="40"/>
        <v>0</v>
      </c>
      <c r="AL45" s="175"/>
      <c r="AM45" s="175">
        <f t="shared" si="40"/>
        <v>0</v>
      </c>
      <c r="AN45" s="117"/>
      <c r="AO45" s="175">
        <f>F45+I45+L45+O45+R45+U45+X45+AA45+AD45+AG45+AJ45+AM45</f>
        <v>23366</v>
      </c>
      <c r="AP45" s="317"/>
      <c r="AQ45" s="252"/>
      <c r="AR45" s="129"/>
      <c r="AS45" s="129"/>
      <c r="AT45" s="129"/>
      <c r="AU45" s="129"/>
    </row>
    <row r="46" spans="1:47" s="43" customFormat="1" ht="20.100000000000001" customHeight="1" x14ac:dyDescent="0.45">
      <c r="A46" s="38" t="s">
        <v>144</v>
      </c>
      <c r="B46" s="115"/>
      <c r="C46" s="115"/>
      <c r="D46" s="171"/>
      <c r="E46" s="172">
        <v>3600002711</v>
      </c>
      <c r="F46" s="171">
        <v>3750</v>
      </c>
      <c r="G46" s="171"/>
      <c r="H46" s="172">
        <v>3600008384</v>
      </c>
      <c r="I46" s="171">
        <v>3528</v>
      </c>
      <c r="J46" s="171"/>
      <c r="K46" s="172">
        <v>3600011234</v>
      </c>
      <c r="L46" s="171">
        <v>3000</v>
      </c>
      <c r="M46" s="115"/>
      <c r="N46" s="172">
        <v>3600016684</v>
      </c>
      <c r="O46" s="171">
        <v>1440</v>
      </c>
      <c r="P46" s="171"/>
      <c r="Q46" s="172"/>
      <c r="R46" s="171"/>
      <c r="S46" s="169"/>
      <c r="T46" s="170">
        <v>3600021912</v>
      </c>
      <c r="U46" s="169">
        <v>398</v>
      </c>
      <c r="V46" s="171"/>
      <c r="W46" s="171"/>
      <c r="X46" s="171"/>
      <c r="Y46" s="171"/>
      <c r="Z46" s="171"/>
      <c r="AA46" s="171"/>
      <c r="AB46" s="171"/>
      <c r="AC46" s="171"/>
      <c r="AD46" s="171"/>
      <c r="AE46" s="171"/>
      <c r="AF46" s="171"/>
      <c r="AG46" s="171"/>
      <c r="AH46" s="115"/>
      <c r="AI46" s="171"/>
      <c r="AJ46" s="171"/>
      <c r="AK46" s="171"/>
      <c r="AL46" s="171"/>
      <c r="AM46" s="171"/>
      <c r="AN46" s="139"/>
      <c r="AO46" s="321"/>
      <c r="AP46" s="317"/>
      <c r="AQ46" s="242"/>
      <c r="AR46" s="131"/>
      <c r="AS46" s="131"/>
      <c r="AT46" s="131"/>
      <c r="AU46" s="131"/>
    </row>
    <row r="47" spans="1:47" s="43" customFormat="1" ht="20.100000000000001" customHeight="1" x14ac:dyDescent="0.45">
      <c r="A47" s="239"/>
      <c r="B47" s="115"/>
      <c r="C47" s="115"/>
      <c r="D47" s="171"/>
      <c r="E47" s="243"/>
      <c r="F47" s="171"/>
      <c r="G47" s="171"/>
      <c r="H47" s="172"/>
      <c r="I47" s="171"/>
      <c r="J47" s="171"/>
      <c r="K47" s="172"/>
      <c r="L47" s="171"/>
      <c r="M47" s="115"/>
      <c r="N47" s="172">
        <v>3600017130</v>
      </c>
      <c r="O47" s="171">
        <v>3750</v>
      </c>
      <c r="P47" s="171"/>
      <c r="Q47" s="172"/>
      <c r="R47" s="171"/>
      <c r="S47" s="169"/>
      <c r="T47" s="170">
        <v>3600020366</v>
      </c>
      <c r="U47" s="169">
        <v>3750</v>
      </c>
      <c r="V47" s="171"/>
      <c r="W47" s="171"/>
      <c r="X47" s="171"/>
      <c r="Y47" s="171"/>
      <c r="Z47" s="171"/>
      <c r="AA47" s="171"/>
      <c r="AB47" s="171"/>
      <c r="AC47" s="171"/>
      <c r="AD47" s="171"/>
      <c r="AE47" s="171"/>
      <c r="AF47" s="171"/>
      <c r="AG47" s="171"/>
      <c r="AH47" s="115"/>
      <c r="AI47" s="171"/>
      <c r="AJ47" s="171"/>
      <c r="AK47" s="171"/>
      <c r="AL47" s="171"/>
      <c r="AM47" s="171"/>
      <c r="AN47" s="139"/>
      <c r="AO47" s="321"/>
      <c r="AP47" s="317"/>
      <c r="AQ47" s="242"/>
      <c r="AR47" s="131"/>
      <c r="AS47" s="131"/>
      <c r="AT47" s="131"/>
      <c r="AU47" s="131"/>
    </row>
    <row r="48" spans="1:47" s="43" customFormat="1" ht="20.100000000000001" customHeight="1" x14ac:dyDescent="0.45">
      <c r="A48" s="90" t="s">
        <v>145</v>
      </c>
      <c r="B48" s="115">
        <v>48950</v>
      </c>
      <c r="C48" s="115">
        <v>45986</v>
      </c>
      <c r="D48" s="171">
        <v>3750</v>
      </c>
      <c r="E48" s="244"/>
      <c r="F48" s="171"/>
      <c r="G48" s="171">
        <v>3750</v>
      </c>
      <c r="H48" s="244"/>
      <c r="I48" s="171"/>
      <c r="J48" s="171">
        <v>3750</v>
      </c>
      <c r="K48" s="172"/>
      <c r="L48" s="171"/>
      <c r="M48" s="115">
        <v>6550</v>
      </c>
      <c r="N48" s="172"/>
      <c r="O48" s="171"/>
      <c r="P48" s="171">
        <v>3750</v>
      </c>
      <c r="Q48" s="172">
        <v>360002005</v>
      </c>
      <c r="R48" s="171">
        <v>3750</v>
      </c>
      <c r="S48" s="169">
        <v>1150</v>
      </c>
      <c r="T48" s="170"/>
      <c r="U48" s="169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171"/>
      <c r="AG48" s="171"/>
      <c r="AH48" s="115"/>
      <c r="AI48" s="171"/>
      <c r="AJ48" s="171"/>
      <c r="AK48" s="171"/>
      <c r="AL48" s="171"/>
      <c r="AM48" s="171"/>
      <c r="AN48" s="139"/>
      <c r="AO48" s="321"/>
      <c r="AP48" s="317"/>
      <c r="AQ48" s="242"/>
      <c r="AR48" s="131"/>
      <c r="AS48" s="131"/>
      <c r="AT48" s="131"/>
      <c r="AU48" s="131"/>
    </row>
    <row r="49" spans="2:47" ht="20.100000000000001" customHeight="1" x14ac:dyDescent="0.45">
      <c r="B49" s="142"/>
      <c r="C49" s="143"/>
      <c r="D49" s="186"/>
      <c r="E49" s="187"/>
      <c r="F49" s="186"/>
      <c r="G49" s="186"/>
      <c r="H49" s="187"/>
      <c r="I49" s="186"/>
      <c r="J49" s="186"/>
      <c r="K49" s="187"/>
      <c r="L49" s="186"/>
      <c r="M49" s="143"/>
      <c r="N49" s="187"/>
      <c r="O49" s="186"/>
      <c r="P49" s="186"/>
      <c r="Q49" s="187"/>
      <c r="R49" s="186"/>
      <c r="S49" s="232"/>
      <c r="T49" s="233"/>
      <c r="U49" s="232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43"/>
      <c r="AI49" s="186"/>
      <c r="AJ49" s="186"/>
      <c r="AK49" s="186"/>
      <c r="AL49" s="186"/>
      <c r="AM49" s="186"/>
      <c r="AN49" s="143"/>
      <c r="AO49" s="186"/>
      <c r="AP49" s="319"/>
      <c r="AQ49" s="238"/>
      <c r="AR49" s="136"/>
      <c r="AS49" s="136"/>
      <c r="AT49" s="136"/>
      <c r="AU49" s="136"/>
    </row>
    <row r="50" spans="2:47" ht="20.100000000000001" customHeight="1" x14ac:dyDescent="0.45">
      <c r="B50" s="142"/>
      <c r="C50" s="143"/>
      <c r="D50" s="186"/>
      <c r="E50" s="187"/>
      <c r="F50" s="186"/>
      <c r="G50" s="186"/>
      <c r="H50" s="187"/>
      <c r="I50" s="186"/>
      <c r="J50" s="186"/>
      <c r="K50" s="187"/>
      <c r="L50" s="186"/>
      <c r="M50" s="143"/>
      <c r="N50" s="187"/>
      <c r="O50" s="186"/>
      <c r="P50" s="186"/>
      <c r="Q50" s="187"/>
      <c r="R50" s="186"/>
      <c r="S50" s="232"/>
      <c r="T50" s="233"/>
      <c r="U50" s="232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43"/>
      <c r="AI50" s="186"/>
      <c r="AJ50" s="186"/>
      <c r="AK50" s="186"/>
      <c r="AL50" s="186"/>
      <c r="AM50" s="186"/>
      <c r="AN50" s="143"/>
      <c r="AO50" s="186"/>
      <c r="AP50" s="319"/>
      <c r="AQ50" s="238"/>
      <c r="AR50" s="136"/>
      <c r="AS50" s="136"/>
      <c r="AT50" s="136"/>
      <c r="AU50" s="136"/>
    </row>
    <row r="51" spans="2:47" ht="20.100000000000001" customHeight="1" x14ac:dyDescent="0.4">
      <c r="B51" s="123"/>
      <c r="C51" s="135"/>
      <c r="D51" s="188"/>
      <c r="E51" s="189"/>
      <c r="F51" s="188"/>
      <c r="G51" s="188"/>
      <c r="H51" s="189"/>
      <c r="I51" s="188"/>
      <c r="J51" s="188"/>
      <c r="K51" s="189"/>
      <c r="L51" s="188"/>
      <c r="M51" s="135"/>
      <c r="N51" s="189"/>
      <c r="O51" s="188"/>
      <c r="P51" s="188"/>
      <c r="Q51" s="189"/>
      <c r="R51" s="188"/>
      <c r="S51" s="234"/>
      <c r="T51" s="331"/>
      <c r="U51" s="234"/>
      <c r="V51" s="188"/>
      <c r="W51" s="188"/>
      <c r="X51" s="188"/>
      <c r="Y51" s="188"/>
      <c r="Z51" s="188"/>
      <c r="AA51" s="188"/>
      <c r="AB51" s="188"/>
      <c r="AC51" s="188"/>
      <c r="AD51" s="188"/>
      <c r="AE51" s="188"/>
      <c r="AF51" s="188"/>
      <c r="AG51" s="188"/>
      <c r="AH51" s="135"/>
      <c r="AI51" s="188"/>
      <c r="AJ51" s="188"/>
      <c r="AK51" s="188"/>
      <c r="AL51" s="188"/>
      <c r="AM51" s="188"/>
      <c r="AN51" s="135"/>
      <c r="AO51" s="188"/>
      <c r="AP51" s="190"/>
      <c r="AQ51" s="238"/>
      <c r="AR51" s="136"/>
      <c r="AS51" s="136"/>
      <c r="AT51" s="136"/>
      <c r="AU51" s="136"/>
    </row>
    <row r="52" spans="2:47" ht="20.100000000000001" customHeight="1" x14ac:dyDescent="0.4">
      <c r="C52" s="135"/>
      <c r="D52" s="188"/>
      <c r="E52" s="189"/>
      <c r="F52" s="188"/>
      <c r="G52" s="188"/>
      <c r="H52" s="189"/>
      <c r="I52" s="188"/>
      <c r="J52" s="188"/>
      <c r="K52" s="189"/>
      <c r="L52" s="188"/>
      <c r="M52" s="135"/>
      <c r="N52" s="189"/>
      <c r="O52" s="188"/>
      <c r="P52" s="188"/>
      <c r="Q52" s="189"/>
      <c r="R52" s="188"/>
      <c r="S52" s="234"/>
      <c r="T52" s="331"/>
      <c r="U52" s="234"/>
      <c r="V52" s="188"/>
      <c r="W52" s="188"/>
      <c r="X52" s="188"/>
      <c r="Y52" s="188"/>
      <c r="Z52" s="188"/>
      <c r="AA52" s="188"/>
      <c r="AB52" s="188"/>
      <c r="AC52" s="188"/>
      <c r="AD52" s="188"/>
      <c r="AE52" s="188"/>
      <c r="AF52" s="188"/>
      <c r="AG52" s="188"/>
      <c r="AH52" s="135"/>
      <c r="AI52" s="188"/>
      <c r="AJ52" s="188"/>
      <c r="AK52" s="188"/>
      <c r="AL52" s="188"/>
      <c r="AM52" s="188"/>
      <c r="AN52" s="135"/>
      <c r="AO52" s="188"/>
      <c r="AP52" s="190"/>
      <c r="AQ52" s="238"/>
      <c r="AR52" s="136"/>
      <c r="AS52" s="136"/>
      <c r="AT52" s="136"/>
      <c r="AU52" s="136"/>
    </row>
    <row r="53" spans="2:47" ht="20.100000000000001" customHeight="1" x14ac:dyDescent="0.4">
      <c r="C53" s="135"/>
      <c r="D53" s="188"/>
      <c r="E53" s="189"/>
      <c r="F53" s="188"/>
      <c r="G53" s="188"/>
      <c r="H53" s="189"/>
      <c r="I53" s="188"/>
      <c r="J53" s="188"/>
      <c r="K53" s="189"/>
      <c r="L53" s="188"/>
      <c r="M53" s="135"/>
      <c r="N53" s="189"/>
      <c r="O53" s="188"/>
      <c r="P53" s="188"/>
      <c r="Q53" s="189"/>
      <c r="R53" s="188"/>
      <c r="S53" s="234"/>
      <c r="T53" s="331"/>
      <c r="U53" s="234"/>
      <c r="V53" s="188"/>
      <c r="W53" s="188"/>
      <c r="X53" s="188"/>
      <c r="Y53" s="188"/>
      <c r="Z53" s="188"/>
      <c r="AA53" s="188"/>
      <c r="AB53" s="188"/>
      <c r="AC53" s="188"/>
      <c r="AD53" s="188"/>
      <c r="AE53" s="188"/>
      <c r="AF53" s="188"/>
      <c r="AG53" s="188"/>
      <c r="AH53" s="135"/>
      <c r="AI53" s="188"/>
      <c r="AJ53" s="188"/>
      <c r="AK53" s="188"/>
      <c r="AL53" s="188"/>
      <c r="AM53" s="188"/>
      <c r="AN53" s="135"/>
      <c r="AO53" s="188"/>
      <c r="AP53" s="190"/>
      <c r="AQ53" s="238"/>
      <c r="AR53" s="136"/>
      <c r="AS53" s="136"/>
      <c r="AT53" s="136"/>
      <c r="AU53" s="136"/>
    </row>
    <row r="54" spans="2:47" ht="20.100000000000001" customHeight="1" x14ac:dyDescent="0.4">
      <c r="C54" s="135"/>
      <c r="D54" s="188"/>
      <c r="E54" s="189"/>
      <c r="F54" s="188"/>
      <c r="G54" s="188"/>
      <c r="H54" s="189"/>
      <c r="I54" s="188"/>
      <c r="J54" s="188"/>
      <c r="K54" s="189"/>
      <c r="L54" s="188"/>
      <c r="M54" s="135"/>
      <c r="N54" s="189"/>
      <c r="O54" s="188"/>
      <c r="P54" s="188"/>
      <c r="Q54" s="189"/>
      <c r="R54" s="188"/>
      <c r="S54" s="234"/>
      <c r="T54" s="331"/>
      <c r="U54" s="234"/>
      <c r="V54" s="188"/>
      <c r="W54" s="188"/>
      <c r="X54" s="188"/>
      <c r="Y54" s="188"/>
      <c r="Z54" s="188"/>
      <c r="AA54" s="188"/>
      <c r="AB54" s="188"/>
      <c r="AC54" s="188"/>
      <c r="AD54" s="188"/>
      <c r="AE54" s="188"/>
      <c r="AF54" s="188"/>
      <c r="AG54" s="188"/>
      <c r="AH54" s="135"/>
      <c r="AI54" s="188"/>
      <c r="AJ54" s="188"/>
      <c r="AK54" s="188"/>
      <c r="AL54" s="188"/>
      <c r="AM54" s="188"/>
      <c r="AN54" s="135"/>
      <c r="AO54" s="188"/>
      <c r="AP54" s="190"/>
      <c r="AQ54" s="238"/>
      <c r="AR54" s="136"/>
      <c r="AS54" s="136"/>
      <c r="AT54" s="136"/>
      <c r="AU54" s="136"/>
    </row>
    <row r="55" spans="2:47" ht="20.100000000000001" customHeight="1" x14ac:dyDescent="0.4">
      <c r="C55" s="137"/>
      <c r="D55" s="190"/>
      <c r="E55" s="191"/>
      <c r="F55" s="190"/>
      <c r="G55" s="190"/>
      <c r="H55" s="191"/>
      <c r="I55" s="190"/>
      <c r="J55" s="190"/>
      <c r="K55" s="191"/>
      <c r="L55" s="190"/>
      <c r="M55" s="136"/>
      <c r="N55" s="189"/>
      <c r="O55" s="190"/>
      <c r="P55" s="190"/>
      <c r="Q55" s="191"/>
      <c r="R55" s="190"/>
      <c r="S55" s="235"/>
      <c r="T55" s="332"/>
      <c r="U55" s="235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36"/>
      <c r="AI55" s="190"/>
      <c r="AJ55" s="190"/>
      <c r="AK55" s="190"/>
      <c r="AL55" s="190"/>
      <c r="AM55" s="190"/>
      <c r="AN55" s="136"/>
      <c r="AO55" s="190"/>
      <c r="AP55" s="190"/>
      <c r="AQ55" s="238"/>
      <c r="AR55" s="136"/>
      <c r="AS55" s="136"/>
      <c r="AT55" s="136"/>
      <c r="AU55" s="136"/>
    </row>
    <row r="56" spans="2:47" ht="20.100000000000001" customHeight="1" x14ac:dyDescent="0.4">
      <c r="C56" s="137"/>
      <c r="D56" s="190"/>
      <c r="E56" s="191"/>
      <c r="F56" s="190"/>
      <c r="G56" s="190"/>
      <c r="H56" s="191"/>
      <c r="I56" s="190"/>
      <c r="J56" s="190"/>
      <c r="K56" s="191"/>
      <c r="L56" s="190"/>
      <c r="M56" s="136"/>
      <c r="N56" s="189"/>
      <c r="O56" s="190"/>
      <c r="P56" s="190"/>
      <c r="Q56" s="191"/>
      <c r="R56" s="190"/>
      <c r="S56" s="235"/>
      <c r="T56" s="332"/>
      <c r="U56" s="235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36"/>
      <c r="AI56" s="190"/>
      <c r="AJ56" s="190"/>
      <c r="AK56" s="190"/>
      <c r="AL56" s="190"/>
      <c r="AM56" s="190"/>
      <c r="AN56" s="136"/>
      <c r="AO56" s="190"/>
      <c r="AP56" s="190"/>
      <c r="AQ56" s="238"/>
      <c r="AR56" s="136"/>
      <c r="AS56" s="136"/>
      <c r="AT56" s="136"/>
      <c r="AU56" s="136"/>
    </row>
    <row r="57" spans="2:47" ht="20.100000000000001" customHeight="1" x14ac:dyDescent="0.4">
      <c r="C57" s="137"/>
      <c r="D57" s="190"/>
      <c r="E57" s="191"/>
      <c r="F57" s="190"/>
      <c r="G57" s="190"/>
      <c r="H57" s="191"/>
      <c r="I57" s="190"/>
      <c r="J57" s="190"/>
      <c r="K57" s="191"/>
      <c r="L57" s="190"/>
      <c r="M57" s="136"/>
      <c r="N57" s="189"/>
      <c r="O57" s="190"/>
      <c r="P57" s="190"/>
      <c r="Q57" s="191"/>
      <c r="R57" s="190"/>
      <c r="S57" s="235"/>
      <c r="T57" s="332"/>
      <c r="U57" s="235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36"/>
      <c r="AI57" s="190"/>
      <c r="AJ57" s="190"/>
      <c r="AK57" s="190"/>
      <c r="AL57" s="190"/>
      <c r="AM57" s="190"/>
      <c r="AN57" s="136"/>
      <c r="AO57" s="190"/>
      <c r="AP57" s="190"/>
      <c r="AQ57" s="238"/>
      <c r="AR57" s="136"/>
      <c r="AS57" s="136"/>
      <c r="AT57" s="136"/>
      <c r="AU57" s="136"/>
    </row>
    <row r="58" spans="2:47" ht="20.100000000000001" customHeight="1" x14ac:dyDescent="0.4">
      <c r="C58" s="137"/>
      <c r="D58" s="190"/>
      <c r="E58" s="191"/>
      <c r="F58" s="190"/>
      <c r="G58" s="190"/>
      <c r="H58" s="191"/>
      <c r="I58" s="190"/>
      <c r="J58" s="190"/>
      <c r="K58" s="191"/>
      <c r="L58" s="190"/>
      <c r="M58" s="136"/>
      <c r="N58" s="189"/>
      <c r="O58" s="190"/>
      <c r="P58" s="190"/>
      <c r="Q58" s="191"/>
      <c r="R58" s="190"/>
      <c r="S58" s="235"/>
      <c r="T58" s="332"/>
      <c r="U58" s="235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36"/>
      <c r="AI58" s="190"/>
      <c r="AJ58" s="190"/>
      <c r="AK58" s="190"/>
      <c r="AL58" s="190"/>
      <c r="AM58" s="190"/>
      <c r="AN58" s="136"/>
      <c r="AO58" s="190"/>
      <c r="AP58" s="190"/>
      <c r="AQ58" s="238"/>
      <c r="AR58" s="136"/>
      <c r="AS58" s="136"/>
      <c r="AT58" s="136"/>
      <c r="AU58" s="136"/>
    </row>
    <row r="59" spans="2:47" ht="20.100000000000001" customHeight="1" x14ac:dyDescent="0.4">
      <c r="C59" s="137"/>
      <c r="D59" s="190"/>
      <c r="E59" s="191"/>
      <c r="F59" s="190"/>
      <c r="G59" s="190"/>
      <c r="H59" s="191"/>
      <c r="I59" s="190"/>
      <c r="J59" s="190"/>
      <c r="K59" s="191"/>
      <c r="L59" s="190"/>
      <c r="M59" s="136"/>
      <c r="N59" s="189"/>
      <c r="O59" s="190"/>
      <c r="P59" s="190"/>
      <c r="Q59" s="191"/>
      <c r="R59" s="190"/>
      <c r="S59" s="235"/>
      <c r="T59" s="332"/>
      <c r="U59" s="235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36"/>
      <c r="AI59" s="190"/>
      <c r="AJ59" s="190"/>
      <c r="AK59" s="190"/>
      <c r="AL59" s="190"/>
      <c r="AM59" s="190"/>
      <c r="AN59" s="136"/>
      <c r="AO59" s="190"/>
      <c r="AP59" s="190"/>
      <c r="AQ59" s="238"/>
      <c r="AR59" s="136"/>
      <c r="AS59" s="136"/>
      <c r="AT59" s="136"/>
      <c r="AU59" s="136"/>
    </row>
    <row r="60" spans="2:47" ht="20.100000000000001" customHeight="1" x14ac:dyDescent="0.4">
      <c r="C60" s="137"/>
      <c r="D60" s="190"/>
      <c r="E60" s="191"/>
      <c r="F60" s="190"/>
      <c r="G60" s="190"/>
      <c r="H60" s="191"/>
      <c r="I60" s="190"/>
      <c r="J60" s="190"/>
      <c r="K60" s="191"/>
      <c r="L60" s="190"/>
      <c r="M60" s="136"/>
      <c r="N60" s="189"/>
      <c r="O60" s="190"/>
      <c r="P60" s="190"/>
      <c r="Q60" s="191"/>
      <c r="R60" s="190"/>
      <c r="S60" s="235"/>
      <c r="T60" s="332"/>
      <c r="U60" s="235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36"/>
      <c r="AI60" s="190"/>
      <c r="AJ60" s="190"/>
      <c r="AK60" s="190"/>
      <c r="AL60" s="190"/>
      <c r="AM60" s="190"/>
      <c r="AN60" s="136"/>
      <c r="AO60" s="190"/>
      <c r="AP60" s="190"/>
      <c r="AQ60" s="238"/>
      <c r="AR60" s="136"/>
      <c r="AS60" s="136"/>
      <c r="AT60" s="136"/>
      <c r="AU60" s="136"/>
    </row>
    <row r="61" spans="2:47" ht="20.100000000000001" customHeight="1" x14ac:dyDescent="0.4">
      <c r="C61" s="137"/>
      <c r="D61" s="190"/>
      <c r="E61" s="191"/>
      <c r="F61" s="190"/>
      <c r="G61" s="190"/>
      <c r="H61" s="191"/>
      <c r="I61" s="190"/>
      <c r="J61" s="190"/>
      <c r="K61" s="191"/>
      <c r="L61" s="190"/>
      <c r="M61" s="136"/>
      <c r="N61" s="189"/>
      <c r="O61" s="190"/>
      <c r="P61" s="190"/>
      <c r="Q61" s="191"/>
      <c r="R61" s="190"/>
      <c r="S61" s="235"/>
      <c r="T61" s="332"/>
      <c r="U61" s="235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36"/>
      <c r="AI61" s="190"/>
      <c r="AJ61" s="190"/>
      <c r="AK61" s="190"/>
      <c r="AL61" s="190"/>
      <c r="AM61" s="190"/>
      <c r="AN61" s="136"/>
      <c r="AO61" s="190"/>
      <c r="AP61" s="190"/>
      <c r="AQ61" s="238"/>
      <c r="AR61" s="136"/>
      <c r="AS61" s="136"/>
      <c r="AT61" s="136"/>
      <c r="AU61" s="136"/>
    </row>
    <row r="62" spans="2:47" ht="20.100000000000001" customHeight="1" x14ac:dyDescent="0.4">
      <c r="C62" s="137"/>
      <c r="D62" s="190"/>
      <c r="E62" s="191"/>
      <c r="F62" s="190"/>
      <c r="G62" s="190"/>
      <c r="H62" s="191"/>
      <c r="I62" s="190"/>
      <c r="J62" s="190"/>
      <c r="K62" s="191"/>
      <c r="L62" s="190"/>
      <c r="M62" s="136"/>
      <c r="N62" s="189"/>
      <c r="O62" s="190"/>
      <c r="P62" s="190"/>
      <c r="Q62" s="191"/>
      <c r="R62" s="190"/>
      <c r="S62" s="235"/>
      <c r="T62" s="332"/>
      <c r="U62" s="235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36"/>
      <c r="AI62" s="190"/>
      <c r="AJ62" s="190"/>
      <c r="AK62" s="190"/>
      <c r="AL62" s="190"/>
      <c r="AM62" s="190"/>
      <c r="AN62" s="136"/>
      <c r="AO62" s="190"/>
      <c r="AP62" s="190"/>
      <c r="AQ62" s="238"/>
      <c r="AR62" s="136"/>
      <c r="AS62" s="136"/>
      <c r="AT62" s="136"/>
      <c r="AU62" s="136"/>
    </row>
    <row r="63" spans="2:47" ht="20.100000000000001" customHeight="1" x14ac:dyDescent="0.4">
      <c r="C63" s="137"/>
      <c r="D63" s="190"/>
      <c r="E63" s="191"/>
      <c r="F63" s="190"/>
      <c r="G63" s="190"/>
      <c r="H63" s="191"/>
      <c r="I63" s="190"/>
      <c r="J63" s="190"/>
      <c r="K63" s="191"/>
      <c r="L63" s="190"/>
      <c r="M63" s="136"/>
      <c r="N63" s="189"/>
      <c r="O63" s="190"/>
      <c r="P63" s="190"/>
      <c r="Q63" s="191"/>
      <c r="R63" s="190"/>
      <c r="S63" s="235"/>
      <c r="T63" s="332"/>
      <c r="U63" s="235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36"/>
      <c r="AI63" s="190"/>
      <c r="AJ63" s="190"/>
      <c r="AK63" s="190"/>
      <c r="AL63" s="190"/>
      <c r="AM63" s="190"/>
      <c r="AN63" s="136"/>
      <c r="AO63" s="190"/>
      <c r="AP63" s="190"/>
      <c r="AQ63" s="238"/>
      <c r="AR63" s="136"/>
      <c r="AS63" s="136"/>
      <c r="AT63" s="136"/>
      <c r="AU63" s="136"/>
    </row>
    <row r="64" spans="2:47" ht="20.100000000000001" customHeight="1" x14ac:dyDescent="0.4">
      <c r="C64" s="137"/>
      <c r="D64" s="190"/>
      <c r="E64" s="191"/>
      <c r="F64" s="190"/>
      <c r="G64" s="190"/>
      <c r="H64" s="191"/>
      <c r="I64" s="190"/>
      <c r="J64" s="190"/>
      <c r="K64" s="191"/>
      <c r="L64" s="190"/>
      <c r="M64" s="136"/>
      <c r="N64" s="189"/>
      <c r="O64" s="190"/>
      <c r="P64" s="190"/>
      <c r="Q64" s="191"/>
      <c r="R64" s="190"/>
      <c r="S64" s="235"/>
      <c r="T64" s="332"/>
      <c r="U64" s="235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36"/>
      <c r="AI64" s="190"/>
      <c r="AJ64" s="190"/>
      <c r="AK64" s="190"/>
      <c r="AL64" s="190"/>
      <c r="AM64" s="190"/>
      <c r="AN64" s="136"/>
      <c r="AO64" s="190"/>
      <c r="AP64" s="190"/>
      <c r="AQ64" s="238"/>
      <c r="AR64" s="136"/>
      <c r="AS64" s="136"/>
      <c r="AT64" s="136"/>
      <c r="AU64" s="136"/>
    </row>
    <row r="65" spans="3:47" ht="20.100000000000001" customHeight="1" x14ac:dyDescent="0.4">
      <c r="C65" s="137"/>
      <c r="D65" s="190"/>
      <c r="E65" s="191"/>
      <c r="F65" s="190"/>
      <c r="G65" s="190"/>
      <c r="H65" s="191"/>
      <c r="I65" s="190"/>
      <c r="J65" s="190"/>
      <c r="K65" s="191"/>
      <c r="L65" s="190"/>
      <c r="M65" s="136"/>
      <c r="N65" s="189"/>
      <c r="O65" s="190"/>
      <c r="P65" s="190"/>
      <c r="Q65" s="191"/>
      <c r="R65" s="190"/>
      <c r="S65" s="235"/>
      <c r="T65" s="332"/>
      <c r="U65" s="235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36"/>
      <c r="AI65" s="190"/>
      <c r="AJ65" s="190"/>
      <c r="AK65" s="190"/>
      <c r="AL65" s="190"/>
      <c r="AM65" s="190"/>
      <c r="AN65" s="136"/>
      <c r="AO65" s="190"/>
      <c r="AP65" s="190"/>
      <c r="AQ65" s="238"/>
      <c r="AR65" s="136"/>
      <c r="AS65" s="136"/>
      <c r="AT65" s="136"/>
      <c r="AU65" s="136"/>
    </row>
    <row r="66" spans="3:47" ht="20.100000000000001" customHeight="1" x14ac:dyDescent="0.4">
      <c r="C66" s="137"/>
      <c r="D66" s="190"/>
      <c r="E66" s="191"/>
      <c r="F66" s="190"/>
      <c r="G66" s="190"/>
      <c r="H66" s="191"/>
      <c r="I66" s="190"/>
      <c r="J66" s="190"/>
      <c r="K66" s="191"/>
      <c r="L66" s="190"/>
      <c r="M66" s="136"/>
      <c r="N66" s="189"/>
      <c r="O66" s="190"/>
      <c r="P66" s="190"/>
      <c r="Q66" s="191"/>
      <c r="R66" s="190"/>
      <c r="S66" s="235"/>
      <c r="T66" s="332"/>
      <c r="U66" s="235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36"/>
      <c r="AI66" s="190"/>
      <c r="AJ66" s="190"/>
      <c r="AK66" s="190"/>
      <c r="AL66" s="190"/>
      <c r="AM66" s="190"/>
      <c r="AN66" s="136"/>
      <c r="AO66" s="190"/>
      <c r="AP66" s="190"/>
      <c r="AQ66" s="238"/>
      <c r="AR66" s="136"/>
      <c r="AS66" s="136"/>
      <c r="AT66" s="136"/>
      <c r="AU66" s="136"/>
    </row>
    <row r="67" spans="3:47" ht="20.100000000000001" customHeight="1" x14ac:dyDescent="0.4">
      <c r="C67" s="137"/>
      <c r="D67" s="190"/>
      <c r="E67" s="191"/>
      <c r="F67" s="190"/>
      <c r="G67" s="190"/>
      <c r="H67" s="191"/>
      <c r="I67" s="190"/>
      <c r="J67" s="190"/>
      <c r="K67" s="191"/>
      <c r="L67" s="190"/>
      <c r="M67" s="136"/>
      <c r="N67" s="189"/>
      <c r="O67" s="190"/>
      <c r="P67" s="190"/>
      <c r="Q67" s="191"/>
      <c r="R67" s="190"/>
      <c r="S67" s="235"/>
      <c r="T67" s="332"/>
      <c r="U67" s="235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136"/>
      <c r="AI67" s="190"/>
      <c r="AJ67" s="190"/>
      <c r="AK67" s="190"/>
      <c r="AL67" s="190"/>
      <c r="AM67" s="190"/>
      <c r="AN67" s="136"/>
      <c r="AO67" s="190"/>
      <c r="AP67" s="190"/>
      <c r="AQ67" s="238"/>
      <c r="AR67" s="136"/>
      <c r="AS67" s="136"/>
      <c r="AT67" s="136"/>
      <c r="AU67" s="136"/>
    </row>
    <row r="68" spans="3:47" ht="20.100000000000001" customHeight="1" x14ac:dyDescent="0.4">
      <c r="C68" s="137"/>
      <c r="D68" s="190"/>
      <c r="E68" s="191"/>
      <c r="F68" s="190"/>
      <c r="G68" s="190"/>
      <c r="H68" s="191"/>
      <c r="I68" s="190"/>
      <c r="J68" s="190"/>
      <c r="K68" s="191"/>
      <c r="L68" s="190"/>
      <c r="M68" s="136"/>
      <c r="N68" s="189"/>
      <c r="O68" s="190"/>
      <c r="P68" s="190"/>
      <c r="Q68" s="191"/>
      <c r="R68" s="190"/>
      <c r="S68" s="235"/>
      <c r="T68" s="332"/>
      <c r="U68" s="235"/>
      <c r="V68" s="190"/>
      <c r="W68" s="190"/>
      <c r="X68" s="190"/>
      <c r="Y68" s="190"/>
      <c r="Z68" s="190"/>
      <c r="AA68" s="190"/>
      <c r="AB68" s="190"/>
      <c r="AC68" s="190"/>
      <c r="AD68" s="190"/>
      <c r="AE68" s="190"/>
      <c r="AF68" s="190"/>
      <c r="AG68" s="190"/>
      <c r="AH68" s="136"/>
      <c r="AI68" s="190"/>
      <c r="AJ68" s="190"/>
      <c r="AK68" s="190"/>
      <c r="AL68" s="190"/>
      <c r="AM68" s="190"/>
      <c r="AN68" s="136"/>
      <c r="AO68" s="190"/>
      <c r="AP68" s="190"/>
      <c r="AQ68" s="238"/>
      <c r="AR68" s="136"/>
      <c r="AS68" s="136"/>
      <c r="AT68" s="136"/>
      <c r="AU68" s="136"/>
    </row>
    <row r="69" spans="3:47" ht="20.100000000000001" customHeight="1" x14ac:dyDescent="0.4">
      <c r="C69" s="137"/>
      <c r="D69" s="190"/>
      <c r="E69" s="191"/>
      <c r="F69" s="190"/>
      <c r="G69" s="190"/>
      <c r="H69" s="191"/>
      <c r="I69" s="190"/>
      <c r="J69" s="190"/>
      <c r="K69" s="191"/>
      <c r="L69" s="190"/>
      <c r="M69" s="136"/>
      <c r="N69" s="189"/>
      <c r="O69" s="190"/>
      <c r="P69" s="190"/>
      <c r="Q69" s="191"/>
      <c r="R69" s="190"/>
      <c r="S69" s="235"/>
      <c r="T69" s="332"/>
      <c r="U69" s="235"/>
      <c r="V69" s="190"/>
      <c r="W69" s="190"/>
      <c r="X69" s="190"/>
      <c r="Y69" s="190"/>
      <c r="Z69" s="190"/>
      <c r="AA69" s="190"/>
      <c r="AB69" s="190"/>
      <c r="AC69" s="190"/>
      <c r="AD69" s="190"/>
      <c r="AE69" s="190"/>
      <c r="AF69" s="190"/>
      <c r="AG69" s="190"/>
      <c r="AH69" s="136"/>
      <c r="AI69" s="190"/>
      <c r="AJ69" s="190"/>
      <c r="AK69" s="190"/>
      <c r="AL69" s="190"/>
      <c r="AM69" s="190"/>
      <c r="AN69" s="136"/>
      <c r="AO69" s="190"/>
      <c r="AP69" s="190"/>
      <c r="AQ69" s="238"/>
      <c r="AR69" s="136"/>
      <c r="AS69" s="136"/>
      <c r="AT69" s="136"/>
      <c r="AU69" s="136"/>
    </row>
    <row r="70" spans="3:47" ht="20.100000000000001" customHeight="1" x14ac:dyDescent="0.4">
      <c r="C70" s="137"/>
      <c r="D70" s="190"/>
      <c r="E70" s="191"/>
      <c r="F70" s="190"/>
      <c r="G70" s="190"/>
      <c r="H70" s="191"/>
      <c r="I70" s="190"/>
      <c r="J70" s="190"/>
      <c r="K70" s="191"/>
      <c r="L70" s="190"/>
      <c r="M70" s="136"/>
      <c r="N70" s="189"/>
      <c r="O70" s="190"/>
      <c r="P70" s="190"/>
      <c r="Q70" s="191"/>
      <c r="R70" s="190"/>
      <c r="S70" s="235"/>
      <c r="T70" s="332"/>
      <c r="U70" s="235"/>
      <c r="V70" s="190"/>
      <c r="W70" s="190"/>
      <c r="X70" s="190"/>
      <c r="Y70" s="190"/>
      <c r="Z70" s="190"/>
      <c r="AA70" s="190"/>
      <c r="AB70" s="190"/>
      <c r="AC70" s="190"/>
      <c r="AD70" s="190"/>
      <c r="AE70" s="190"/>
      <c r="AF70" s="190"/>
      <c r="AG70" s="190"/>
      <c r="AH70" s="136"/>
      <c r="AI70" s="190"/>
      <c r="AJ70" s="190"/>
      <c r="AK70" s="190"/>
      <c r="AL70" s="190"/>
      <c r="AM70" s="190"/>
      <c r="AN70" s="136"/>
      <c r="AO70" s="190"/>
      <c r="AP70" s="190"/>
      <c r="AQ70" s="238"/>
      <c r="AR70" s="136"/>
      <c r="AS70" s="136"/>
      <c r="AT70" s="136"/>
      <c r="AU70" s="136"/>
    </row>
    <row r="71" spans="3:47" ht="20.100000000000001" customHeight="1" x14ac:dyDescent="0.4">
      <c r="C71" s="137"/>
      <c r="D71" s="190"/>
      <c r="E71" s="191"/>
      <c r="F71" s="190"/>
      <c r="G71" s="190"/>
      <c r="H71" s="191"/>
      <c r="I71" s="190"/>
      <c r="J71" s="190"/>
      <c r="K71" s="191"/>
      <c r="L71" s="190"/>
      <c r="M71" s="136"/>
      <c r="N71" s="189"/>
      <c r="O71" s="190"/>
      <c r="P71" s="190"/>
      <c r="Q71" s="191"/>
      <c r="R71" s="190"/>
      <c r="S71" s="235"/>
      <c r="T71" s="332"/>
      <c r="U71" s="235"/>
      <c r="V71" s="190"/>
      <c r="W71" s="190"/>
      <c r="X71" s="190"/>
      <c r="Y71" s="190"/>
      <c r="Z71" s="190"/>
      <c r="AA71" s="190"/>
      <c r="AB71" s="190"/>
      <c r="AC71" s="190"/>
      <c r="AD71" s="190"/>
      <c r="AE71" s="190"/>
      <c r="AF71" s="190"/>
      <c r="AG71" s="190"/>
      <c r="AH71" s="136"/>
      <c r="AI71" s="190"/>
      <c r="AJ71" s="190"/>
      <c r="AK71" s="190"/>
      <c r="AL71" s="190"/>
      <c r="AM71" s="190"/>
      <c r="AN71" s="136"/>
      <c r="AO71" s="190"/>
      <c r="AP71" s="190"/>
      <c r="AQ71" s="238"/>
      <c r="AR71" s="136"/>
      <c r="AS71" s="136"/>
      <c r="AT71" s="136"/>
      <c r="AU71" s="136"/>
    </row>
    <row r="72" spans="3:47" ht="20.100000000000001" customHeight="1" x14ac:dyDescent="0.4">
      <c r="C72" s="137"/>
      <c r="D72" s="190"/>
      <c r="E72" s="191"/>
      <c r="F72" s="190"/>
      <c r="G72" s="190"/>
      <c r="H72" s="191"/>
      <c r="I72" s="190"/>
      <c r="J72" s="190"/>
      <c r="K72" s="191"/>
      <c r="L72" s="190"/>
      <c r="M72" s="136"/>
      <c r="N72" s="189"/>
      <c r="O72" s="190"/>
      <c r="P72" s="190"/>
      <c r="Q72" s="191"/>
      <c r="R72" s="190"/>
      <c r="S72" s="235"/>
      <c r="T72" s="332"/>
      <c r="U72" s="235"/>
      <c r="V72" s="190"/>
      <c r="W72" s="190"/>
      <c r="X72" s="190"/>
      <c r="Y72" s="190"/>
      <c r="Z72" s="190"/>
      <c r="AA72" s="190"/>
      <c r="AB72" s="190"/>
      <c r="AC72" s="190"/>
      <c r="AD72" s="190"/>
      <c r="AE72" s="190"/>
      <c r="AF72" s="190"/>
      <c r="AG72" s="190"/>
      <c r="AH72" s="136"/>
      <c r="AI72" s="190"/>
      <c r="AJ72" s="190"/>
      <c r="AK72" s="190"/>
      <c r="AL72" s="190"/>
      <c r="AM72" s="190"/>
      <c r="AN72" s="136"/>
      <c r="AO72" s="190"/>
      <c r="AP72" s="190"/>
      <c r="AQ72" s="238"/>
      <c r="AR72" s="136"/>
      <c r="AS72" s="136"/>
      <c r="AT72" s="136"/>
      <c r="AU72" s="136"/>
    </row>
    <row r="73" spans="3:47" ht="20.100000000000001" customHeight="1" x14ac:dyDescent="0.4">
      <c r="C73" s="137"/>
      <c r="D73" s="190"/>
      <c r="E73" s="191"/>
      <c r="F73" s="190"/>
      <c r="G73" s="190"/>
      <c r="H73" s="191"/>
      <c r="I73" s="190"/>
      <c r="J73" s="190"/>
      <c r="K73" s="191"/>
      <c r="L73" s="190"/>
      <c r="M73" s="136"/>
      <c r="N73" s="189"/>
      <c r="O73" s="190"/>
      <c r="P73" s="190"/>
      <c r="Q73" s="191"/>
      <c r="R73" s="190"/>
      <c r="S73" s="235"/>
      <c r="T73" s="332"/>
      <c r="U73" s="235"/>
      <c r="V73" s="190"/>
      <c r="W73" s="190"/>
      <c r="X73" s="190"/>
      <c r="Y73" s="190"/>
      <c r="Z73" s="190"/>
      <c r="AA73" s="190"/>
      <c r="AB73" s="190"/>
      <c r="AC73" s="190"/>
      <c r="AD73" s="190"/>
      <c r="AE73" s="190"/>
      <c r="AF73" s="190"/>
      <c r="AG73" s="190"/>
      <c r="AH73" s="136"/>
      <c r="AI73" s="190"/>
      <c r="AJ73" s="190"/>
      <c r="AK73" s="190"/>
      <c r="AL73" s="190"/>
      <c r="AM73" s="190"/>
      <c r="AN73" s="136"/>
      <c r="AO73" s="190"/>
      <c r="AP73" s="190"/>
      <c r="AQ73" s="238"/>
      <c r="AR73" s="136"/>
      <c r="AS73" s="136"/>
      <c r="AT73" s="136"/>
      <c r="AU73" s="136"/>
    </row>
    <row r="74" spans="3:47" ht="20.100000000000001" customHeight="1" x14ac:dyDescent="0.2">
      <c r="S74" s="236"/>
      <c r="T74" s="333"/>
      <c r="U74" s="236"/>
    </row>
    <row r="75" spans="3:47" ht="20.100000000000001" customHeight="1" x14ac:dyDescent="0.2">
      <c r="S75" s="236"/>
      <c r="T75" s="333"/>
      <c r="U75" s="236"/>
    </row>
    <row r="76" spans="3:47" ht="20.100000000000001" customHeight="1" x14ac:dyDescent="0.2">
      <c r="S76" s="236"/>
      <c r="T76" s="333"/>
      <c r="U76" s="236"/>
    </row>
    <row r="77" spans="3:47" ht="20.100000000000001" customHeight="1" x14ac:dyDescent="0.2">
      <c r="S77" s="236"/>
      <c r="T77" s="333"/>
      <c r="U77" s="236"/>
    </row>
    <row r="78" spans="3:47" ht="20.100000000000001" customHeight="1" x14ac:dyDescent="0.2">
      <c r="S78" s="236"/>
      <c r="T78" s="333"/>
      <c r="U78" s="236"/>
    </row>
    <row r="79" spans="3:47" ht="20.100000000000001" customHeight="1" x14ac:dyDescent="0.2">
      <c r="S79" s="236"/>
      <c r="T79" s="333"/>
      <c r="U79" s="236"/>
    </row>
    <row r="80" spans="3:47" ht="20.100000000000001" customHeight="1" x14ac:dyDescent="0.2">
      <c r="S80" s="236"/>
      <c r="T80" s="333"/>
      <c r="U80" s="236"/>
    </row>
    <row r="81" spans="19:21" ht="20.100000000000001" customHeight="1" x14ac:dyDescent="0.2">
      <c r="S81" s="236"/>
      <c r="T81" s="333"/>
      <c r="U81" s="236"/>
    </row>
    <row r="82" spans="19:21" ht="20.100000000000001" customHeight="1" x14ac:dyDescent="0.2">
      <c r="S82" s="236"/>
      <c r="T82" s="333"/>
      <c r="U82" s="236"/>
    </row>
    <row r="83" spans="19:21" ht="20.100000000000001" customHeight="1" x14ac:dyDescent="0.2">
      <c r="S83" s="236"/>
      <c r="T83" s="333"/>
      <c r="U83" s="236"/>
    </row>
    <row r="84" spans="19:21" ht="20.100000000000001" customHeight="1" x14ac:dyDescent="0.2">
      <c r="S84" s="236"/>
      <c r="T84" s="333"/>
      <c r="U84" s="236"/>
    </row>
    <row r="85" spans="19:21" ht="20.100000000000001" customHeight="1" x14ac:dyDescent="0.2">
      <c r="S85" s="236"/>
      <c r="T85" s="333"/>
      <c r="U85" s="236"/>
    </row>
    <row r="86" spans="19:21" ht="20.100000000000001" customHeight="1" x14ac:dyDescent="0.2">
      <c r="S86" s="236"/>
      <c r="T86" s="333"/>
      <c r="U86" s="236"/>
    </row>
    <row r="87" spans="19:21" ht="20.100000000000001" customHeight="1" x14ac:dyDescent="0.2">
      <c r="S87" s="236"/>
      <c r="T87" s="333"/>
      <c r="U87" s="236"/>
    </row>
    <row r="88" spans="19:21" ht="20.100000000000001" customHeight="1" x14ac:dyDescent="0.2">
      <c r="S88" s="236"/>
      <c r="T88" s="333"/>
      <c r="U88" s="236"/>
    </row>
    <row r="89" spans="19:21" ht="20.100000000000001" customHeight="1" x14ac:dyDescent="0.2">
      <c r="S89" s="236"/>
      <c r="T89" s="333"/>
      <c r="U89" s="236"/>
    </row>
    <row r="90" spans="19:21" ht="20.100000000000001" customHeight="1" x14ac:dyDescent="0.2">
      <c r="S90" s="236"/>
      <c r="T90" s="333"/>
      <c r="U90" s="236"/>
    </row>
    <row r="91" spans="19:21" ht="20.100000000000001" customHeight="1" x14ac:dyDescent="0.2">
      <c r="S91" s="236"/>
      <c r="T91" s="333"/>
      <c r="U91" s="236"/>
    </row>
    <row r="92" spans="19:21" ht="20.100000000000001" customHeight="1" x14ac:dyDescent="0.2">
      <c r="S92" s="236"/>
      <c r="T92" s="333"/>
      <c r="U92" s="236"/>
    </row>
    <row r="93" spans="19:21" ht="20.100000000000001" customHeight="1" x14ac:dyDescent="0.2">
      <c r="S93" s="236"/>
      <c r="T93" s="333"/>
      <c r="U93" s="236"/>
    </row>
    <row r="94" spans="19:21" ht="20.100000000000001" customHeight="1" x14ac:dyDescent="0.2">
      <c r="S94" s="236"/>
      <c r="T94" s="333"/>
      <c r="U94" s="236"/>
    </row>
    <row r="95" spans="19:21" ht="20.100000000000001" customHeight="1" x14ac:dyDescent="0.2">
      <c r="S95" s="236"/>
      <c r="T95" s="333"/>
      <c r="U95" s="236"/>
    </row>
    <row r="96" spans="19:21" ht="20.100000000000001" customHeight="1" x14ac:dyDescent="0.2">
      <c r="S96" s="236"/>
      <c r="T96" s="333"/>
      <c r="U96" s="236"/>
    </row>
    <row r="97" spans="19:21" ht="20.100000000000001" customHeight="1" x14ac:dyDescent="0.2">
      <c r="S97" s="236"/>
      <c r="T97" s="333"/>
      <c r="U97" s="236"/>
    </row>
    <row r="98" spans="19:21" ht="20.100000000000001" customHeight="1" x14ac:dyDescent="0.2">
      <c r="S98" s="236"/>
      <c r="T98" s="333"/>
      <c r="U98" s="236"/>
    </row>
    <row r="99" spans="19:21" ht="20.100000000000001" customHeight="1" x14ac:dyDescent="0.2">
      <c r="S99" s="236"/>
      <c r="T99" s="333"/>
      <c r="U99" s="236"/>
    </row>
    <row r="100" spans="19:21" ht="20.100000000000001" customHeight="1" x14ac:dyDescent="0.2">
      <c r="S100" s="236"/>
      <c r="T100" s="333"/>
      <c r="U100" s="236"/>
    </row>
    <row r="101" spans="19:21" ht="20.100000000000001" customHeight="1" x14ac:dyDescent="0.2">
      <c r="S101" s="236"/>
      <c r="T101" s="333"/>
      <c r="U101" s="236"/>
    </row>
    <row r="102" spans="19:21" ht="20.100000000000001" customHeight="1" x14ac:dyDescent="0.2">
      <c r="S102" s="236"/>
      <c r="T102" s="333"/>
      <c r="U102" s="236"/>
    </row>
    <row r="103" spans="19:21" ht="20.100000000000001" customHeight="1" x14ac:dyDescent="0.2">
      <c r="S103" s="236"/>
      <c r="T103" s="333"/>
      <c r="U103" s="236"/>
    </row>
    <row r="104" spans="19:21" ht="20.100000000000001" customHeight="1" x14ac:dyDescent="0.2">
      <c r="S104" s="236"/>
      <c r="T104" s="333"/>
      <c r="U104" s="236"/>
    </row>
    <row r="105" spans="19:21" ht="20.100000000000001" customHeight="1" x14ac:dyDescent="0.2">
      <c r="S105" s="236"/>
      <c r="T105" s="333"/>
      <c r="U105" s="236"/>
    </row>
    <row r="106" spans="19:21" ht="20.100000000000001" customHeight="1" x14ac:dyDescent="0.2">
      <c r="S106" s="236"/>
      <c r="T106" s="333"/>
      <c r="U106" s="236"/>
    </row>
    <row r="107" spans="19:21" ht="20.100000000000001" customHeight="1" x14ac:dyDescent="0.2">
      <c r="S107" s="236"/>
      <c r="T107" s="333"/>
      <c r="U107" s="236"/>
    </row>
    <row r="108" spans="19:21" ht="20.100000000000001" customHeight="1" x14ac:dyDescent="0.2">
      <c r="S108" s="236"/>
      <c r="T108" s="333"/>
      <c r="U108" s="236"/>
    </row>
    <row r="109" spans="19:21" ht="20.100000000000001" customHeight="1" x14ac:dyDescent="0.2">
      <c r="S109" s="236"/>
      <c r="T109" s="333"/>
      <c r="U109" s="236"/>
    </row>
    <row r="110" spans="19:21" ht="20.100000000000001" customHeight="1" x14ac:dyDescent="0.2">
      <c r="S110" s="236"/>
      <c r="T110" s="333"/>
      <c r="U110" s="236"/>
    </row>
    <row r="111" spans="19:21" ht="20.100000000000001" customHeight="1" x14ac:dyDescent="0.2">
      <c r="S111" s="236"/>
      <c r="T111" s="333"/>
      <c r="U111" s="236"/>
    </row>
    <row r="112" spans="19:21" ht="20.100000000000001" customHeight="1" x14ac:dyDescent="0.2">
      <c r="S112" s="236"/>
      <c r="T112" s="333"/>
      <c r="U112" s="236"/>
    </row>
    <row r="113" spans="19:21" ht="20.100000000000001" customHeight="1" x14ac:dyDescent="0.2">
      <c r="S113" s="236"/>
      <c r="T113" s="333"/>
      <c r="U113" s="236"/>
    </row>
    <row r="114" spans="19:21" ht="20.100000000000001" customHeight="1" x14ac:dyDescent="0.2">
      <c r="S114" s="236"/>
      <c r="T114" s="333"/>
      <c r="U114" s="236"/>
    </row>
    <row r="115" spans="19:21" ht="20.100000000000001" customHeight="1" x14ac:dyDescent="0.2">
      <c r="S115" s="236"/>
      <c r="T115" s="333"/>
      <c r="U115" s="236"/>
    </row>
    <row r="116" spans="19:21" ht="20.100000000000001" customHeight="1" x14ac:dyDescent="0.2">
      <c r="S116" s="236"/>
      <c r="T116" s="333"/>
      <c r="U116" s="236"/>
    </row>
    <row r="117" spans="19:21" ht="20.100000000000001" customHeight="1" x14ac:dyDescent="0.2">
      <c r="S117" s="236"/>
      <c r="T117" s="333"/>
      <c r="U117" s="236"/>
    </row>
    <row r="118" spans="19:21" ht="20.100000000000001" customHeight="1" x14ac:dyDescent="0.2">
      <c r="S118" s="236"/>
      <c r="T118" s="333"/>
      <c r="U118" s="236"/>
    </row>
    <row r="119" spans="19:21" ht="20.100000000000001" customHeight="1" x14ac:dyDescent="0.2">
      <c r="S119" s="236"/>
      <c r="T119" s="333"/>
      <c r="U119" s="236"/>
    </row>
    <row r="120" spans="19:21" ht="20.100000000000001" customHeight="1" x14ac:dyDescent="0.2">
      <c r="S120" s="236"/>
      <c r="T120" s="333"/>
      <c r="U120" s="236"/>
    </row>
    <row r="121" spans="19:21" ht="20.100000000000001" customHeight="1" x14ac:dyDescent="0.2">
      <c r="S121" s="236"/>
      <c r="T121" s="333"/>
      <c r="U121" s="236"/>
    </row>
    <row r="122" spans="19:21" ht="20.100000000000001" customHeight="1" x14ac:dyDescent="0.2">
      <c r="S122" s="236"/>
      <c r="T122" s="333"/>
      <c r="U122" s="236"/>
    </row>
    <row r="123" spans="19:21" ht="20.100000000000001" customHeight="1" x14ac:dyDescent="0.2">
      <c r="S123" s="236"/>
      <c r="T123" s="333"/>
      <c r="U123" s="236"/>
    </row>
    <row r="124" spans="19:21" ht="20.100000000000001" customHeight="1" x14ac:dyDescent="0.2">
      <c r="S124" s="236"/>
      <c r="T124" s="333"/>
      <c r="U124" s="236"/>
    </row>
    <row r="125" spans="19:21" ht="20.100000000000001" customHeight="1" x14ac:dyDescent="0.2">
      <c r="S125" s="236"/>
      <c r="T125" s="333"/>
      <c r="U125" s="236"/>
    </row>
    <row r="126" spans="19:21" ht="20.100000000000001" customHeight="1" x14ac:dyDescent="0.2">
      <c r="S126" s="236"/>
      <c r="T126" s="333"/>
      <c r="U126" s="236"/>
    </row>
    <row r="127" spans="19:21" ht="20.100000000000001" customHeight="1" x14ac:dyDescent="0.2">
      <c r="S127" s="236"/>
      <c r="T127" s="333"/>
      <c r="U127" s="236"/>
    </row>
    <row r="128" spans="19:21" ht="20.100000000000001" customHeight="1" x14ac:dyDescent="0.2">
      <c r="S128" s="236"/>
      <c r="T128" s="333"/>
      <c r="U128" s="236"/>
    </row>
    <row r="129" spans="19:21" ht="20.100000000000001" customHeight="1" x14ac:dyDescent="0.2">
      <c r="S129" s="236"/>
      <c r="T129" s="333"/>
      <c r="U129" s="236"/>
    </row>
    <row r="130" spans="19:21" ht="20.100000000000001" customHeight="1" x14ac:dyDescent="0.2">
      <c r="S130" s="236"/>
      <c r="T130" s="333"/>
      <c r="U130" s="236"/>
    </row>
    <row r="131" spans="19:21" ht="20.100000000000001" customHeight="1" x14ac:dyDescent="0.2">
      <c r="S131" s="236"/>
      <c r="T131" s="333"/>
      <c r="U131" s="236"/>
    </row>
    <row r="132" spans="19:21" ht="20.100000000000001" customHeight="1" x14ac:dyDescent="0.2">
      <c r="S132" s="236"/>
      <c r="T132" s="333"/>
      <c r="U132" s="236"/>
    </row>
    <row r="133" spans="19:21" ht="20.100000000000001" customHeight="1" x14ac:dyDescent="0.2">
      <c r="S133" s="236"/>
      <c r="T133" s="333"/>
      <c r="U133" s="236"/>
    </row>
    <row r="134" spans="19:21" ht="20.100000000000001" customHeight="1" x14ac:dyDescent="0.2">
      <c r="S134" s="236"/>
      <c r="T134" s="333"/>
      <c r="U134" s="236"/>
    </row>
    <row r="135" spans="19:21" ht="20.100000000000001" customHeight="1" x14ac:dyDescent="0.2">
      <c r="S135" s="236"/>
      <c r="T135" s="333"/>
      <c r="U135" s="236"/>
    </row>
    <row r="136" spans="19:21" ht="20.100000000000001" customHeight="1" x14ac:dyDescent="0.2">
      <c r="S136" s="236"/>
      <c r="T136" s="333"/>
      <c r="U136" s="236"/>
    </row>
    <row r="137" spans="19:21" ht="20.100000000000001" customHeight="1" x14ac:dyDescent="0.2">
      <c r="S137" s="236"/>
      <c r="T137" s="333"/>
      <c r="U137" s="236"/>
    </row>
    <row r="138" spans="19:21" ht="20.100000000000001" customHeight="1" x14ac:dyDescent="0.2">
      <c r="S138" s="236"/>
      <c r="T138" s="333"/>
      <c r="U138" s="236"/>
    </row>
    <row r="139" spans="19:21" ht="20.100000000000001" customHeight="1" x14ac:dyDescent="0.2">
      <c r="S139" s="236"/>
      <c r="T139" s="333"/>
      <c r="U139" s="236"/>
    </row>
    <row r="140" spans="19:21" ht="20.100000000000001" customHeight="1" x14ac:dyDescent="0.2">
      <c r="S140" s="236"/>
      <c r="T140" s="333"/>
      <c r="U140" s="236"/>
    </row>
    <row r="141" spans="19:21" ht="20.100000000000001" customHeight="1" x14ac:dyDescent="0.2">
      <c r="S141" s="236"/>
      <c r="T141" s="333"/>
      <c r="U141" s="236"/>
    </row>
    <row r="142" spans="19:21" ht="20.100000000000001" customHeight="1" x14ac:dyDescent="0.2">
      <c r="S142" s="236"/>
      <c r="T142" s="333"/>
      <c r="U142" s="236"/>
    </row>
    <row r="143" spans="19:21" ht="20.100000000000001" customHeight="1" x14ac:dyDescent="0.2">
      <c r="S143" s="236"/>
      <c r="T143" s="333"/>
      <c r="U143" s="236"/>
    </row>
    <row r="144" spans="19:21" ht="20.100000000000001" customHeight="1" x14ac:dyDescent="0.2">
      <c r="S144" s="236"/>
      <c r="T144" s="333"/>
      <c r="U144" s="236"/>
    </row>
    <row r="145" spans="19:21" ht="20.100000000000001" customHeight="1" x14ac:dyDescent="0.2">
      <c r="S145" s="236"/>
      <c r="T145" s="333"/>
      <c r="U145" s="236"/>
    </row>
    <row r="146" spans="19:21" ht="20.100000000000001" customHeight="1" x14ac:dyDescent="0.2">
      <c r="S146" s="236"/>
      <c r="T146" s="333"/>
      <c r="U146" s="236"/>
    </row>
    <row r="147" spans="19:21" ht="20.100000000000001" customHeight="1" x14ac:dyDescent="0.2">
      <c r="S147" s="236"/>
      <c r="T147" s="333"/>
      <c r="U147" s="236"/>
    </row>
    <row r="148" spans="19:21" ht="20.100000000000001" customHeight="1" x14ac:dyDescent="0.2">
      <c r="S148" s="236"/>
      <c r="T148" s="333"/>
      <c r="U148" s="236"/>
    </row>
    <row r="149" spans="19:21" ht="20.100000000000001" customHeight="1" x14ac:dyDescent="0.2">
      <c r="S149" s="236"/>
      <c r="T149" s="333"/>
      <c r="U149" s="236"/>
    </row>
    <row r="150" spans="19:21" ht="20.100000000000001" customHeight="1" x14ac:dyDescent="0.2">
      <c r="S150" s="236"/>
      <c r="T150" s="333"/>
      <c r="U150" s="236"/>
    </row>
    <row r="151" spans="19:21" ht="20.100000000000001" customHeight="1" x14ac:dyDescent="0.2">
      <c r="S151" s="236"/>
      <c r="T151" s="333"/>
      <c r="U151" s="236"/>
    </row>
    <row r="152" spans="19:21" ht="20.100000000000001" customHeight="1" x14ac:dyDescent="0.2">
      <c r="S152" s="236"/>
      <c r="T152" s="333"/>
      <c r="U152" s="236"/>
    </row>
    <row r="153" spans="19:21" ht="20.100000000000001" customHeight="1" x14ac:dyDescent="0.2">
      <c r="S153" s="236"/>
      <c r="T153" s="333"/>
      <c r="U153" s="236"/>
    </row>
    <row r="154" spans="19:21" ht="20.100000000000001" customHeight="1" x14ac:dyDescent="0.2">
      <c r="S154" s="236"/>
      <c r="T154" s="333"/>
      <c r="U154" s="236"/>
    </row>
    <row r="155" spans="19:21" ht="20.100000000000001" customHeight="1" x14ac:dyDescent="0.2">
      <c r="S155" s="236"/>
      <c r="T155" s="333"/>
      <c r="U155" s="236"/>
    </row>
    <row r="156" spans="19:21" ht="20.100000000000001" customHeight="1" x14ac:dyDescent="0.2">
      <c r="S156" s="236"/>
      <c r="T156" s="333"/>
      <c r="U156" s="236"/>
    </row>
    <row r="157" spans="19:21" ht="20.100000000000001" customHeight="1" x14ac:dyDescent="0.2">
      <c r="S157" s="236"/>
      <c r="T157" s="333"/>
      <c r="U157" s="236"/>
    </row>
    <row r="158" spans="19:21" ht="20.100000000000001" customHeight="1" x14ac:dyDescent="0.2">
      <c r="S158" s="236"/>
      <c r="T158" s="333"/>
      <c r="U158" s="236"/>
    </row>
    <row r="159" spans="19:21" ht="20.100000000000001" customHeight="1" x14ac:dyDescent="0.2">
      <c r="S159" s="236"/>
      <c r="T159" s="333"/>
      <c r="U159" s="236"/>
    </row>
    <row r="160" spans="19:21" ht="20.100000000000001" customHeight="1" x14ac:dyDescent="0.2">
      <c r="S160" s="236"/>
      <c r="T160" s="333"/>
      <c r="U160" s="236"/>
    </row>
  </sheetData>
  <mergeCells count="29">
    <mergeCell ref="AP1:AP2"/>
    <mergeCell ref="AC2:AD2"/>
    <mergeCell ref="AF2:AG2"/>
    <mergeCell ref="AI2:AJ2"/>
    <mergeCell ref="AL2:AM2"/>
    <mergeCell ref="AB1:AD1"/>
    <mergeCell ref="AE1:AG1"/>
    <mergeCell ref="AH1:AJ1"/>
    <mergeCell ref="AK1:AM1"/>
    <mergeCell ref="AN1:AO1"/>
    <mergeCell ref="N2:O2"/>
    <mergeCell ref="Q2:R2"/>
    <mergeCell ref="T2:U2"/>
    <mergeCell ref="W2:X2"/>
    <mergeCell ref="Z2:AA2"/>
    <mergeCell ref="C11:L11"/>
    <mergeCell ref="A1:A2"/>
    <mergeCell ref="B1:B2"/>
    <mergeCell ref="D1:F1"/>
    <mergeCell ref="G1:I1"/>
    <mergeCell ref="J1:L1"/>
    <mergeCell ref="E2:F2"/>
    <mergeCell ref="H2:I2"/>
    <mergeCell ref="K2:L2"/>
    <mergeCell ref="M1:O1"/>
    <mergeCell ref="P1:R1"/>
    <mergeCell ref="S1:U1"/>
    <mergeCell ref="V1:X1"/>
    <mergeCell ref="Y1:AA1"/>
  </mergeCells>
  <pageMargins left="0.32" right="0.11811023622047245" top="0.31496062992125984" bottom="0.19685039370078741" header="0.19685039370078741" footer="0.11811023622047245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Q84"/>
  <sheetViews>
    <sheetView zoomScale="98" zoomScaleNormal="98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S11" sqref="AS11"/>
    </sheetView>
  </sheetViews>
  <sheetFormatPr defaultColWidth="16.625" defaultRowHeight="18.75" x14ac:dyDescent="0.45"/>
  <cols>
    <col min="1" max="1" width="4.125" style="45" customWidth="1"/>
    <col min="2" max="2" width="60.75" style="45" customWidth="1"/>
    <col min="3" max="4" width="11.125" style="196" customWidth="1"/>
    <col min="5" max="5" width="11.125" style="198" customWidth="1"/>
    <col min="6" max="6" width="10.375" style="233" customWidth="1"/>
    <col min="7" max="7" width="11.125" style="310" customWidth="1"/>
    <col min="8" max="8" width="11.125" style="198" customWidth="1"/>
    <col min="9" max="9" width="10.125" style="199" customWidth="1"/>
    <col min="10" max="11" width="11.125" style="198" customWidth="1"/>
    <col min="12" max="12" width="11.125" style="199" customWidth="1"/>
    <col min="13" max="13" width="12" style="198" customWidth="1"/>
    <col min="14" max="14" width="11.125" style="198" customWidth="1"/>
    <col min="15" max="15" width="12.75" style="199" customWidth="1"/>
    <col min="16" max="17" width="11.125" style="198" customWidth="1"/>
    <col min="18" max="18" width="11.125" style="199" customWidth="1"/>
    <col min="19" max="19" width="11.125" style="198" customWidth="1"/>
    <col min="20" max="20" width="11.125" style="196" customWidth="1"/>
    <col min="21" max="21" width="11.125" style="312" customWidth="1"/>
    <col min="22" max="40" width="11.125" style="196" customWidth="1"/>
    <col min="41" max="42" width="11.125" style="103" customWidth="1"/>
    <col min="43" max="43" width="11.125" style="313" customWidth="1"/>
    <col min="44" max="16384" width="16.625" style="45"/>
  </cols>
  <sheetData>
    <row r="1" spans="1:43" ht="23.25" customHeight="1" x14ac:dyDescent="0.4">
      <c r="A1" s="364" t="s">
        <v>24</v>
      </c>
      <c r="B1" s="365"/>
      <c r="C1" s="368" t="s">
        <v>25</v>
      </c>
      <c r="D1" s="194" t="s">
        <v>220</v>
      </c>
      <c r="E1" s="356" t="s">
        <v>99</v>
      </c>
      <c r="F1" s="357"/>
      <c r="G1" s="358"/>
      <c r="H1" s="356" t="s">
        <v>100</v>
      </c>
      <c r="I1" s="357"/>
      <c r="J1" s="358"/>
      <c r="K1" s="356" t="s">
        <v>101</v>
      </c>
      <c r="L1" s="357"/>
      <c r="M1" s="358"/>
      <c r="N1" s="356" t="s">
        <v>102</v>
      </c>
      <c r="O1" s="357"/>
      <c r="P1" s="358"/>
      <c r="Q1" s="356" t="s">
        <v>103</v>
      </c>
      <c r="R1" s="357"/>
      <c r="S1" s="358"/>
      <c r="T1" s="356" t="s">
        <v>104</v>
      </c>
      <c r="U1" s="357"/>
      <c r="V1" s="358"/>
      <c r="W1" s="356" t="s">
        <v>199</v>
      </c>
      <c r="X1" s="357"/>
      <c r="Y1" s="358"/>
      <c r="Z1" s="356" t="s">
        <v>200</v>
      </c>
      <c r="AA1" s="357"/>
      <c r="AB1" s="358"/>
      <c r="AC1" s="356" t="s">
        <v>201</v>
      </c>
      <c r="AD1" s="357"/>
      <c r="AE1" s="358"/>
      <c r="AF1" s="356" t="s">
        <v>202</v>
      </c>
      <c r="AG1" s="357"/>
      <c r="AH1" s="358"/>
      <c r="AI1" s="356" t="s">
        <v>203</v>
      </c>
      <c r="AJ1" s="357"/>
      <c r="AK1" s="358"/>
      <c r="AL1" s="356" t="s">
        <v>204</v>
      </c>
      <c r="AM1" s="357"/>
      <c r="AN1" s="358"/>
      <c r="AO1" s="360" t="s">
        <v>105</v>
      </c>
      <c r="AP1" s="361"/>
      <c r="AQ1" s="354" t="s">
        <v>39</v>
      </c>
    </row>
    <row r="2" spans="1:43" ht="22.5" customHeight="1" x14ac:dyDescent="0.4">
      <c r="A2" s="366"/>
      <c r="B2" s="367"/>
      <c r="C2" s="368"/>
      <c r="D2" s="195" t="s">
        <v>206</v>
      </c>
      <c r="E2" s="197" t="s">
        <v>197</v>
      </c>
      <c r="F2" s="356" t="s">
        <v>198</v>
      </c>
      <c r="G2" s="358"/>
      <c r="H2" s="197" t="s">
        <v>197</v>
      </c>
      <c r="I2" s="356" t="s">
        <v>198</v>
      </c>
      <c r="J2" s="358"/>
      <c r="K2" s="197" t="s">
        <v>197</v>
      </c>
      <c r="L2" s="356" t="s">
        <v>198</v>
      </c>
      <c r="M2" s="358"/>
      <c r="N2" s="197" t="s">
        <v>197</v>
      </c>
      <c r="O2" s="356" t="s">
        <v>198</v>
      </c>
      <c r="P2" s="358"/>
      <c r="Q2" s="197" t="s">
        <v>197</v>
      </c>
      <c r="R2" s="356" t="s">
        <v>198</v>
      </c>
      <c r="S2" s="358"/>
      <c r="T2" s="197" t="s">
        <v>197</v>
      </c>
      <c r="U2" s="360" t="s">
        <v>198</v>
      </c>
      <c r="V2" s="361"/>
      <c r="W2" s="197" t="s">
        <v>197</v>
      </c>
      <c r="X2" s="360" t="s">
        <v>198</v>
      </c>
      <c r="Y2" s="361"/>
      <c r="Z2" s="197" t="s">
        <v>197</v>
      </c>
      <c r="AA2" s="360" t="s">
        <v>198</v>
      </c>
      <c r="AB2" s="361"/>
      <c r="AC2" s="197" t="s">
        <v>197</v>
      </c>
      <c r="AD2" s="360" t="s">
        <v>198</v>
      </c>
      <c r="AE2" s="361"/>
      <c r="AF2" s="197" t="s">
        <v>197</v>
      </c>
      <c r="AG2" s="360" t="s">
        <v>198</v>
      </c>
      <c r="AH2" s="361"/>
      <c r="AI2" s="197" t="s">
        <v>197</v>
      </c>
      <c r="AJ2" s="360" t="s">
        <v>198</v>
      </c>
      <c r="AK2" s="361"/>
      <c r="AL2" s="197" t="s">
        <v>197</v>
      </c>
      <c r="AM2" s="360" t="s">
        <v>198</v>
      </c>
      <c r="AN2" s="361"/>
      <c r="AO2" s="91" t="s">
        <v>197</v>
      </c>
      <c r="AP2" s="91" t="s">
        <v>198</v>
      </c>
      <c r="AQ2" s="355"/>
    </row>
    <row r="3" spans="1:43" s="84" customFormat="1" ht="21" customHeight="1" x14ac:dyDescent="0.45">
      <c r="A3" s="362" t="s">
        <v>151</v>
      </c>
      <c r="B3" s="363"/>
      <c r="C3" s="286"/>
      <c r="D3" s="286"/>
      <c r="E3" s="287"/>
      <c r="F3" s="288" t="s">
        <v>223</v>
      </c>
      <c r="G3" s="309" t="s">
        <v>222</v>
      </c>
      <c r="H3" s="287"/>
      <c r="I3" s="289" t="s">
        <v>223</v>
      </c>
      <c r="J3" s="287" t="s">
        <v>222</v>
      </c>
      <c r="K3" s="287"/>
      <c r="L3" s="289" t="s">
        <v>223</v>
      </c>
      <c r="M3" s="287" t="s">
        <v>222</v>
      </c>
      <c r="N3" s="287"/>
      <c r="O3" s="289" t="s">
        <v>223</v>
      </c>
      <c r="P3" s="287" t="s">
        <v>222</v>
      </c>
      <c r="Q3" s="287"/>
      <c r="R3" s="289" t="s">
        <v>223</v>
      </c>
      <c r="S3" s="287" t="s">
        <v>222</v>
      </c>
      <c r="T3" s="287"/>
      <c r="U3" s="291" t="s">
        <v>223</v>
      </c>
      <c r="V3" s="290" t="s">
        <v>222</v>
      </c>
      <c r="W3" s="287"/>
      <c r="X3" s="291" t="s">
        <v>223</v>
      </c>
      <c r="Y3" s="290" t="s">
        <v>222</v>
      </c>
      <c r="Z3" s="287"/>
      <c r="AA3" s="291" t="s">
        <v>223</v>
      </c>
      <c r="AB3" s="290" t="s">
        <v>222</v>
      </c>
      <c r="AC3" s="287"/>
      <c r="AD3" s="291" t="s">
        <v>223</v>
      </c>
      <c r="AE3" s="290" t="s">
        <v>222</v>
      </c>
      <c r="AF3" s="287"/>
      <c r="AG3" s="291" t="s">
        <v>223</v>
      </c>
      <c r="AH3" s="290" t="s">
        <v>222</v>
      </c>
      <c r="AI3" s="287"/>
      <c r="AJ3" s="291" t="s">
        <v>223</v>
      </c>
      <c r="AK3" s="290" t="s">
        <v>222</v>
      </c>
      <c r="AL3" s="287"/>
      <c r="AM3" s="291" t="s">
        <v>223</v>
      </c>
      <c r="AN3" s="290" t="s">
        <v>222</v>
      </c>
      <c r="AO3" s="290"/>
      <c r="AP3" s="290"/>
      <c r="AQ3" s="314"/>
    </row>
    <row r="4" spans="1:43" s="62" customFormat="1" x14ac:dyDescent="0.4">
      <c r="A4" s="281" t="s">
        <v>146</v>
      </c>
      <c r="B4" s="280"/>
      <c r="C4" s="279">
        <f>+C5+C66</f>
        <v>1329400</v>
      </c>
      <c r="D4" s="279">
        <f>+D5+D66</f>
        <v>1548627.49</v>
      </c>
      <c r="E4" s="279">
        <f>+E5+E66</f>
        <v>162430</v>
      </c>
      <c r="F4" s="277"/>
      <c r="G4" s="279">
        <f>+G5+G66</f>
        <v>71645.34</v>
      </c>
      <c r="H4" s="279">
        <f>+H5+H66</f>
        <v>182750</v>
      </c>
      <c r="I4" s="277"/>
      <c r="J4" s="279">
        <f>+J5+J66</f>
        <v>75217.67</v>
      </c>
      <c r="K4" s="279">
        <f>+K5+K66</f>
        <v>172370</v>
      </c>
      <c r="L4" s="277"/>
      <c r="M4" s="279">
        <f>+M5+M66</f>
        <v>111022.54000000001</v>
      </c>
      <c r="N4" s="279">
        <f>+N5+N66</f>
        <v>177870</v>
      </c>
      <c r="O4" s="277"/>
      <c r="P4" s="279">
        <f>+P5+P66</f>
        <v>83739.81</v>
      </c>
      <c r="Q4" s="279">
        <f>+Q5+Q66</f>
        <v>157370</v>
      </c>
      <c r="R4" s="277"/>
      <c r="S4" s="279">
        <f>+S5+S66</f>
        <v>125926.37</v>
      </c>
      <c r="T4" s="279">
        <f>+T5+T66</f>
        <v>210590</v>
      </c>
      <c r="U4" s="277"/>
      <c r="V4" s="279">
        <f>+V5+V66</f>
        <v>101787.35</v>
      </c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79"/>
      <c r="AJ4" s="279"/>
      <c r="AK4" s="279"/>
      <c r="AL4" s="279"/>
      <c r="AM4" s="279"/>
      <c r="AN4" s="279"/>
      <c r="AO4" s="278">
        <v>1329400</v>
      </c>
      <c r="AP4" s="278">
        <f>G4+J4+M4+P4+S4+V4+Y4+AB4+AE4+AH4+AK4+AN4</f>
        <v>569339.07999999996</v>
      </c>
      <c r="AQ4" s="278">
        <f>AO4-AP4</f>
        <v>760060.92</v>
      </c>
    </row>
    <row r="5" spans="1:43" s="63" customFormat="1" x14ac:dyDescent="0.4">
      <c r="A5" s="66"/>
      <c r="B5" s="67" t="s">
        <v>147</v>
      </c>
      <c r="C5" s="92">
        <f>+C6+C11+C49</f>
        <v>1178800</v>
      </c>
      <c r="D5" s="92">
        <f>+D6+D11+D49</f>
        <v>1433895.63</v>
      </c>
      <c r="E5" s="92">
        <f>+E6+E11+E49</f>
        <v>150280</v>
      </c>
      <c r="F5" s="146"/>
      <c r="G5" s="92">
        <f>+G6+G11+G49</f>
        <v>65050</v>
      </c>
      <c r="H5" s="92">
        <f>+H6+H11+H49</f>
        <v>170600</v>
      </c>
      <c r="I5" s="146"/>
      <c r="J5" s="92">
        <f>+J6+J11+J49</f>
        <v>66749</v>
      </c>
      <c r="K5" s="92">
        <f>+K6+K11+K49</f>
        <v>160220</v>
      </c>
      <c r="L5" s="146"/>
      <c r="M5" s="92">
        <f>+M6+M11+M49</f>
        <v>103704.1</v>
      </c>
      <c r="N5" s="92">
        <f>+N6+N11+N49</f>
        <v>165720</v>
      </c>
      <c r="O5" s="146"/>
      <c r="P5" s="92">
        <f>+P6+P11+P49</f>
        <v>74733.100000000006</v>
      </c>
      <c r="Q5" s="92">
        <f>+Q6+Q11+Q49</f>
        <v>145220</v>
      </c>
      <c r="R5" s="146"/>
      <c r="S5" s="92">
        <f>+S6+S11+S49</f>
        <v>117091</v>
      </c>
      <c r="T5" s="92">
        <f>+T6+T11+T49</f>
        <v>198440</v>
      </c>
      <c r="U5" s="146"/>
      <c r="V5" s="92">
        <f>+V6+V11+V49</f>
        <v>95246</v>
      </c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3"/>
      <c r="AP5" s="93">
        <f>+AP6+AP11+AP49</f>
        <v>425801</v>
      </c>
      <c r="AQ5" s="93"/>
    </row>
    <row r="6" spans="1:43" s="85" customFormat="1" x14ac:dyDescent="0.4">
      <c r="A6" s="50"/>
      <c r="B6" s="57" t="s">
        <v>131</v>
      </c>
      <c r="C6" s="94">
        <f>+C7+C10</f>
        <v>216250</v>
      </c>
      <c r="D6" s="94">
        <f>+D7+D10</f>
        <v>301340</v>
      </c>
      <c r="E6" s="94">
        <f>+E7+E10</f>
        <v>0</v>
      </c>
      <c r="F6" s="147"/>
      <c r="G6" s="94">
        <f>G7+G8+G9+G10</f>
        <v>0</v>
      </c>
      <c r="H6" s="94">
        <f>+H7+H10</f>
        <v>37250</v>
      </c>
      <c r="I6" s="147"/>
      <c r="J6" s="94">
        <f>J7+J8+J9+J10</f>
        <v>11538</v>
      </c>
      <c r="K6" s="94">
        <f>+K7+K10</f>
        <v>52250</v>
      </c>
      <c r="L6" s="147"/>
      <c r="M6" s="94">
        <f>+M7+M8+M10</f>
        <v>0</v>
      </c>
      <c r="N6" s="94">
        <f>+N7+N10</f>
        <v>37250</v>
      </c>
      <c r="O6" s="147"/>
      <c r="P6" s="94">
        <f>+P7+P8+P10</f>
        <v>0</v>
      </c>
      <c r="Q6" s="94">
        <f>+Q7+Q10</f>
        <v>37250</v>
      </c>
      <c r="R6" s="147"/>
      <c r="S6" s="94">
        <f>+S7+S8+S10</f>
        <v>37250</v>
      </c>
      <c r="T6" s="94">
        <f>+T7+T10</f>
        <v>52250</v>
      </c>
      <c r="U6" s="147"/>
      <c r="V6" s="94">
        <f>+V7+V10</f>
        <v>0</v>
      </c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5"/>
      <c r="AP6" s="95">
        <f>+AP7+AP8+AP9+AP10</f>
        <v>48788</v>
      </c>
      <c r="AQ6" s="95"/>
    </row>
    <row r="7" spans="1:43" s="60" customFormat="1" x14ac:dyDescent="0.4">
      <c r="A7" s="49"/>
      <c r="B7" s="47" t="s">
        <v>156</v>
      </c>
      <c r="C7" s="97">
        <v>30000</v>
      </c>
      <c r="D7" s="97">
        <v>43340</v>
      </c>
      <c r="E7" s="97">
        <v>0</v>
      </c>
      <c r="F7" s="263"/>
      <c r="G7" s="265"/>
      <c r="H7" s="265">
        <v>0</v>
      </c>
      <c r="I7" s="263">
        <v>3600005607</v>
      </c>
      <c r="J7" s="265">
        <v>6240</v>
      </c>
      <c r="K7" s="265">
        <v>15000</v>
      </c>
      <c r="L7" s="263"/>
      <c r="M7" s="265"/>
      <c r="N7" s="265">
        <v>0</v>
      </c>
      <c r="O7" s="263"/>
      <c r="P7" s="265">
        <v>0</v>
      </c>
      <c r="Q7" s="265">
        <v>0</v>
      </c>
      <c r="R7" s="263"/>
      <c r="S7" s="265">
        <v>0</v>
      </c>
      <c r="T7" s="265">
        <v>15000</v>
      </c>
      <c r="U7" s="263"/>
      <c r="V7" s="265">
        <v>0</v>
      </c>
      <c r="W7" s="265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97"/>
      <c r="AL7" s="97"/>
      <c r="AM7" s="97"/>
      <c r="AN7" s="97"/>
      <c r="AO7" s="96"/>
      <c r="AP7" s="96">
        <f t="shared" ref="AP7:AP32" si="0">G7+J7+M7+P7+S7+V7+Y7+AB7+AE7+AH7+AK7+AN7</f>
        <v>6240</v>
      </c>
      <c r="AQ7" s="96"/>
    </row>
    <row r="8" spans="1:43" s="60" customFormat="1" x14ac:dyDescent="0.4">
      <c r="A8" s="49"/>
      <c r="B8" s="47"/>
      <c r="C8" s="97"/>
      <c r="D8" s="97"/>
      <c r="E8" s="97"/>
      <c r="F8" s="263"/>
      <c r="G8" s="265"/>
      <c r="H8" s="265"/>
      <c r="I8" s="263">
        <v>3600002093</v>
      </c>
      <c r="J8" s="265">
        <v>4200</v>
      </c>
      <c r="K8" s="265"/>
      <c r="L8" s="263"/>
      <c r="M8" s="265"/>
      <c r="N8" s="265"/>
      <c r="O8" s="263"/>
      <c r="P8" s="265"/>
      <c r="Q8" s="265"/>
      <c r="R8" s="263"/>
      <c r="S8" s="265"/>
      <c r="T8" s="265"/>
      <c r="U8" s="263"/>
      <c r="V8" s="265"/>
      <c r="W8" s="265"/>
      <c r="X8" s="265"/>
      <c r="Y8" s="265"/>
      <c r="Z8" s="265"/>
      <c r="AA8" s="265"/>
      <c r="AB8" s="265"/>
      <c r="AC8" s="265"/>
      <c r="AD8" s="265"/>
      <c r="AE8" s="265"/>
      <c r="AF8" s="265"/>
      <c r="AG8" s="265"/>
      <c r="AH8" s="265"/>
      <c r="AI8" s="265"/>
      <c r="AJ8" s="265"/>
      <c r="AK8" s="97"/>
      <c r="AL8" s="97"/>
      <c r="AM8" s="97"/>
      <c r="AN8" s="97"/>
      <c r="AO8" s="96"/>
      <c r="AP8" s="96">
        <f t="shared" si="0"/>
        <v>4200</v>
      </c>
      <c r="AQ8" s="96"/>
    </row>
    <row r="9" spans="1:43" s="60" customFormat="1" x14ac:dyDescent="0.4">
      <c r="A9" s="49"/>
      <c r="B9" s="47"/>
      <c r="C9" s="97"/>
      <c r="D9" s="97"/>
      <c r="E9" s="97"/>
      <c r="F9" s="263"/>
      <c r="G9" s="265"/>
      <c r="H9" s="265"/>
      <c r="I9" s="263">
        <v>3600008166</v>
      </c>
      <c r="J9" s="265">
        <v>1098</v>
      </c>
      <c r="K9" s="265"/>
      <c r="L9" s="263"/>
      <c r="M9" s="265"/>
      <c r="N9" s="265"/>
      <c r="O9" s="263"/>
      <c r="P9" s="265"/>
      <c r="Q9" s="265"/>
      <c r="R9" s="263"/>
      <c r="S9" s="265"/>
      <c r="T9" s="265"/>
      <c r="U9" s="263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/>
      <c r="AJ9" s="265"/>
      <c r="AK9" s="97"/>
      <c r="AL9" s="97"/>
      <c r="AM9" s="97"/>
      <c r="AN9" s="97"/>
      <c r="AO9" s="96"/>
      <c r="AP9" s="96">
        <f t="shared" si="0"/>
        <v>1098</v>
      </c>
      <c r="AQ9" s="96"/>
    </row>
    <row r="10" spans="1:43" s="60" customFormat="1" x14ac:dyDescent="0.4">
      <c r="A10" s="49"/>
      <c r="B10" s="47" t="s">
        <v>157</v>
      </c>
      <c r="C10" s="97">
        <v>186250</v>
      </c>
      <c r="D10" s="97">
        <v>258000</v>
      </c>
      <c r="E10" s="97">
        <v>0</v>
      </c>
      <c r="F10" s="263"/>
      <c r="G10" s="265">
        <v>0</v>
      </c>
      <c r="H10" s="265">
        <v>37250</v>
      </c>
      <c r="I10" s="263"/>
      <c r="J10" s="265">
        <v>0</v>
      </c>
      <c r="K10" s="265">
        <v>37250</v>
      </c>
      <c r="L10" s="263"/>
      <c r="M10" s="265">
        <v>0</v>
      </c>
      <c r="N10" s="265">
        <v>37250</v>
      </c>
      <c r="O10" s="263"/>
      <c r="P10" s="265"/>
      <c r="Q10" s="265">
        <v>37250</v>
      </c>
      <c r="R10" s="263">
        <v>3600020344</v>
      </c>
      <c r="S10" s="265">
        <v>37250</v>
      </c>
      <c r="T10" s="265">
        <v>37250</v>
      </c>
      <c r="U10" s="263"/>
      <c r="V10" s="265">
        <v>0</v>
      </c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/>
      <c r="AJ10" s="265"/>
      <c r="AK10" s="97"/>
      <c r="AL10" s="97"/>
      <c r="AM10" s="97"/>
      <c r="AN10" s="97"/>
      <c r="AO10" s="96"/>
      <c r="AP10" s="96">
        <f t="shared" si="0"/>
        <v>37250</v>
      </c>
      <c r="AQ10" s="96"/>
    </row>
    <row r="11" spans="1:43" s="85" customFormat="1" x14ac:dyDescent="0.4">
      <c r="A11" s="50"/>
      <c r="B11" s="57" t="s">
        <v>143</v>
      </c>
      <c r="C11" s="94">
        <f>+C12+C13+C15+C16+C17+C21+C28+C31+C32+C34+C36</f>
        <v>773250</v>
      </c>
      <c r="D11" s="94">
        <f>+D12+D13+D15+D16+D17+D21+D28+D31+D32+D34+D36</f>
        <v>993753.25</v>
      </c>
      <c r="E11" s="94">
        <f>+E12+E13+E15+E16+E17+E21+E28+E31+E32+E34+E36</f>
        <v>84780</v>
      </c>
      <c r="F11" s="147"/>
      <c r="G11" s="94">
        <f>G12+G13+G14+G15+G16+G17+G21+G28+G31+G32+G34+G36</f>
        <v>5250</v>
      </c>
      <c r="H11" s="94">
        <f>+H12+H13+H15+H16+H17+H21+H28+H31+H32+H34+H36</f>
        <v>109750</v>
      </c>
      <c r="I11" s="147"/>
      <c r="J11" s="94">
        <f>J12+J13+J14+J15+J16+J17+J21+J28+J31+J32+J34+J36</f>
        <v>50960</v>
      </c>
      <c r="K11" s="94">
        <f>+K12+K13+K15+K16+K17+K21+K28+K31+K32+K34+K36</f>
        <v>89750</v>
      </c>
      <c r="L11" s="147"/>
      <c r="M11" s="94">
        <f>M12+M13+M14+M15+M16+M17+M21+M28+M30+M31+M32+M34+M36</f>
        <v>94104</v>
      </c>
      <c r="N11" s="94">
        <f>+N12+N13+N15+N16+N17+N21+N28+N31+N32+N34+N36</f>
        <v>107250</v>
      </c>
      <c r="O11" s="147"/>
      <c r="P11" s="94">
        <f>P12+P13+P14+P15+P16+P17+P21+P28+P30+P31+P32+P34+P36</f>
        <v>67985</v>
      </c>
      <c r="Q11" s="94">
        <f>+Q12+Q13+Q15+Q16+Q17+Q21+Q28+Q31+Q32+Q34+Q36</f>
        <v>89750</v>
      </c>
      <c r="R11" s="147"/>
      <c r="S11" s="94">
        <f>+S12+S13+S15+S14+S16+S17+S21+S28+S31+S32+S34+S36</f>
        <v>69930</v>
      </c>
      <c r="T11" s="94">
        <f>+T12+T13+T15+T16+T17+T21+T28+T31+T32+T34+T36</f>
        <v>100970</v>
      </c>
      <c r="U11" s="147"/>
      <c r="V11" s="94">
        <f>V12+V13+V14+V15+V16+V17+V18+V19+V20+V21+V28+V31+V32+V34+V36</f>
        <v>88784</v>
      </c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5"/>
      <c r="AP11" s="95">
        <f t="shared" si="0"/>
        <v>377013</v>
      </c>
      <c r="AQ11" s="95"/>
    </row>
    <row r="12" spans="1:43" s="60" customFormat="1" x14ac:dyDescent="0.4">
      <c r="A12" s="51"/>
      <c r="B12" s="48" t="s">
        <v>158</v>
      </c>
      <c r="C12" s="97">
        <v>60000</v>
      </c>
      <c r="D12" s="97">
        <v>60000</v>
      </c>
      <c r="E12" s="97">
        <v>5000</v>
      </c>
      <c r="F12" s="263"/>
      <c r="G12" s="265"/>
      <c r="H12" s="265">
        <v>5000</v>
      </c>
      <c r="I12" s="263">
        <v>3100005340</v>
      </c>
      <c r="J12" s="265">
        <v>5000</v>
      </c>
      <c r="K12" s="265">
        <v>5000</v>
      </c>
      <c r="L12" s="263">
        <v>3100009548</v>
      </c>
      <c r="M12" s="265">
        <v>5000</v>
      </c>
      <c r="N12" s="265">
        <v>5000</v>
      </c>
      <c r="O12" s="263">
        <v>3100012954</v>
      </c>
      <c r="P12" s="265">
        <v>5000</v>
      </c>
      <c r="Q12" s="265">
        <v>5000</v>
      </c>
      <c r="R12" s="263">
        <v>3100015913</v>
      </c>
      <c r="S12" s="265">
        <v>5000</v>
      </c>
      <c r="T12" s="265">
        <v>5000</v>
      </c>
      <c r="U12" s="263">
        <v>3100017415</v>
      </c>
      <c r="V12" s="265">
        <v>5000</v>
      </c>
      <c r="W12" s="265"/>
      <c r="X12" s="265"/>
      <c r="Y12" s="265"/>
      <c r="Z12" s="265"/>
      <c r="AA12" s="265"/>
      <c r="AB12" s="265"/>
      <c r="AC12" s="265"/>
      <c r="AD12" s="265"/>
      <c r="AE12" s="265"/>
      <c r="AF12" s="265"/>
      <c r="AG12" s="265"/>
      <c r="AH12" s="265"/>
      <c r="AI12" s="265"/>
      <c r="AJ12" s="265"/>
      <c r="AK12" s="265"/>
      <c r="AL12" s="97"/>
      <c r="AM12" s="97"/>
      <c r="AN12" s="97"/>
      <c r="AO12" s="96"/>
      <c r="AP12" s="96">
        <f t="shared" si="0"/>
        <v>25000</v>
      </c>
      <c r="AQ12" s="96"/>
    </row>
    <row r="13" spans="1:43" s="60" customFormat="1" ht="18" customHeight="1" x14ac:dyDescent="0.4">
      <c r="A13" s="49"/>
      <c r="B13" s="47" t="s">
        <v>159</v>
      </c>
      <c r="C13" s="97"/>
      <c r="D13" s="97"/>
      <c r="E13" s="97"/>
      <c r="F13" s="263"/>
      <c r="G13" s="265"/>
      <c r="H13" s="265"/>
      <c r="I13" s="263"/>
      <c r="J13" s="265"/>
      <c r="K13" s="265"/>
      <c r="L13" s="263"/>
      <c r="M13" s="265"/>
      <c r="N13" s="265"/>
      <c r="O13" s="263"/>
      <c r="P13" s="265"/>
      <c r="Q13" s="265"/>
      <c r="R13" s="263">
        <v>3100014818</v>
      </c>
      <c r="S13" s="265">
        <v>400</v>
      </c>
      <c r="T13" s="265"/>
      <c r="U13" s="263">
        <v>3600020494</v>
      </c>
      <c r="V13" s="265">
        <v>560</v>
      </c>
      <c r="W13" s="265"/>
      <c r="X13" s="265"/>
      <c r="Y13" s="265"/>
      <c r="Z13" s="265"/>
      <c r="AA13" s="265"/>
      <c r="AB13" s="265"/>
      <c r="AC13" s="265"/>
      <c r="AD13" s="265"/>
      <c r="AE13" s="265"/>
      <c r="AF13" s="265"/>
      <c r="AG13" s="265"/>
      <c r="AH13" s="265"/>
      <c r="AI13" s="265"/>
      <c r="AJ13" s="265"/>
      <c r="AK13" s="265"/>
      <c r="AL13" s="97"/>
      <c r="AM13" s="97"/>
      <c r="AN13" s="97"/>
      <c r="AO13" s="96"/>
      <c r="AP13" s="96">
        <f t="shared" si="0"/>
        <v>960</v>
      </c>
      <c r="AQ13" s="96"/>
    </row>
    <row r="14" spans="1:43" s="60" customFormat="1" ht="18" customHeight="1" x14ac:dyDescent="0.4">
      <c r="A14" s="49"/>
      <c r="B14" s="47"/>
      <c r="C14" s="97"/>
      <c r="D14" s="97"/>
      <c r="E14" s="97"/>
      <c r="F14" s="263"/>
      <c r="G14" s="265"/>
      <c r="H14" s="265"/>
      <c r="I14" s="263"/>
      <c r="J14" s="265"/>
      <c r="K14" s="265"/>
      <c r="L14" s="263"/>
      <c r="M14" s="265"/>
      <c r="N14" s="265"/>
      <c r="O14" s="263"/>
      <c r="P14" s="265"/>
      <c r="Q14" s="265"/>
      <c r="R14" s="263">
        <v>3600019841</v>
      </c>
      <c r="S14" s="265">
        <v>875</v>
      </c>
      <c r="T14" s="265"/>
      <c r="U14" s="263"/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5"/>
      <c r="AG14" s="265"/>
      <c r="AH14" s="265"/>
      <c r="AI14" s="265"/>
      <c r="AJ14" s="265"/>
      <c r="AK14" s="265"/>
      <c r="AL14" s="97"/>
      <c r="AM14" s="97"/>
      <c r="AN14" s="97"/>
      <c r="AO14" s="96"/>
      <c r="AP14" s="96">
        <f t="shared" si="0"/>
        <v>875</v>
      </c>
      <c r="AQ14" s="96"/>
    </row>
    <row r="15" spans="1:43" s="60" customFormat="1" ht="17.25" customHeight="1" x14ac:dyDescent="0.4">
      <c r="A15" s="49"/>
      <c r="B15" s="47" t="s">
        <v>160</v>
      </c>
      <c r="C15" s="97"/>
      <c r="D15" s="97"/>
      <c r="E15" s="97"/>
      <c r="F15" s="263"/>
      <c r="G15" s="265"/>
      <c r="H15" s="265"/>
      <c r="I15" s="263"/>
      <c r="J15" s="265"/>
      <c r="K15" s="265"/>
      <c r="L15" s="263"/>
      <c r="M15" s="265"/>
      <c r="N15" s="265"/>
      <c r="O15" s="263"/>
      <c r="P15" s="265"/>
      <c r="Q15" s="265"/>
      <c r="R15" s="263"/>
      <c r="S15" s="265"/>
      <c r="T15" s="265"/>
      <c r="U15" s="263"/>
      <c r="V15" s="265"/>
      <c r="W15" s="265"/>
      <c r="X15" s="265"/>
      <c r="Y15" s="265"/>
      <c r="Z15" s="265"/>
      <c r="AA15" s="265"/>
      <c r="AB15" s="265"/>
      <c r="AC15" s="265"/>
      <c r="AD15" s="265"/>
      <c r="AE15" s="265"/>
      <c r="AF15" s="265"/>
      <c r="AG15" s="265"/>
      <c r="AH15" s="265"/>
      <c r="AI15" s="265"/>
      <c r="AJ15" s="265"/>
      <c r="AK15" s="265"/>
      <c r="AL15" s="97"/>
      <c r="AM15" s="97"/>
      <c r="AN15" s="97"/>
      <c r="AO15" s="96"/>
      <c r="AP15" s="96">
        <f t="shared" si="0"/>
        <v>0</v>
      </c>
      <c r="AQ15" s="96"/>
    </row>
    <row r="16" spans="1:43" s="60" customFormat="1" x14ac:dyDescent="0.4">
      <c r="A16" s="51"/>
      <c r="B16" s="48" t="s">
        <v>161</v>
      </c>
      <c r="C16" s="97"/>
      <c r="D16" s="97"/>
      <c r="E16" s="97"/>
      <c r="F16" s="263"/>
      <c r="G16" s="265"/>
      <c r="H16" s="265"/>
      <c r="I16" s="263"/>
      <c r="J16" s="265"/>
      <c r="K16" s="265"/>
      <c r="L16" s="263"/>
      <c r="M16" s="265"/>
      <c r="N16" s="265"/>
      <c r="O16" s="263"/>
      <c r="P16" s="265"/>
      <c r="Q16" s="265"/>
      <c r="R16" s="263"/>
      <c r="S16" s="265"/>
      <c r="T16" s="265"/>
      <c r="U16" s="263"/>
      <c r="V16" s="265"/>
      <c r="W16" s="265"/>
      <c r="X16" s="265"/>
      <c r="Y16" s="265"/>
      <c r="Z16" s="265"/>
      <c r="AA16" s="265"/>
      <c r="AB16" s="265"/>
      <c r="AC16" s="265"/>
      <c r="AD16" s="265"/>
      <c r="AE16" s="265"/>
      <c r="AF16" s="265"/>
      <c r="AG16" s="265"/>
      <c r="AH16" s="265"/>
      <c r="AI16" s="265"/>
      <c r="AJ16" s="265"/>
      <c r="AK16" s="265"/>
      <c r="AL16" s="97"/>
      <c r="AM16" s="97"/>
      <c r="AN16" s="97"/>
      <c r="AO16" s="96"/>
      <c r="AP16" s="96">
        <f t="shared" si="0"/>
        <v>0</v>
      </c>
      <c r="AQ16" s="96"/>
    </row>
    <row r="17" spans="1:43" s="60" customFormat="1" x14ac:dyDescent="0.4">
      <c r="A17" s="51"/>
      <c r="B17" s="48" t="s">
        <v>162</v>
      </c>
      <c r="C17" s="97">
        <v>8750</v>
      </c>
      <c r="D17" s="97">
        <v>12500</v>
      </c>
      <c r="E17" s="97">
        <v>0</v>
      </c>
      <c r="F17" s="263"/>
      <c r="G17" s="265">
        <v>0</v>
      </c>
      <c r="H17" s="265">
        <v>1750</v>
      </c>
      <c r="I17" s="263"/>
      <c r="J17" s="265">
        <v>0</v>
      </c>
      <c r="K17" s="265">
        <v>1750</v>
      </c>
      <c r="L17" s="263">
        <v>3100009545</v>
      </c>
      <c r="M17" s="265">
        <v>1200</v>
      </c>
      <c r="N17" s="265">
        <v>1750</v>
      </c>
      <c r="O17" s="263">
        <v>3600015865</v>
      </c>
      <c r="P17" s="265">
        <v>1400</v>
      </c>
      <c r="Q17" s="265">
        <v>1750</v>
      </c>
      <c r="R17" s="263">
        <v>3600020345</v>
      </c>
      <c r="S17" s="265">
        <v>1575</v>
      </c>
      <c r="T17" s="265">
        <v>1750</v>
      </c>
      <c r="U17" s="263">
        <v>3100016472</v>
      </c>
      <c r="V17" s="265">
        <v>775</v>
      </c>
      <c r="W17" s="265"/>
      <c r="X17" s="265"/>
      <c r="Y17" s="265"/>
      <c r="Z17" s="265"/>
      <c r="AA17" s="265"/>
      <c r="AB17" s="265"/>
      <c r="AC17" s="265"/>
      <c r="AD17" s="265"/>
      <c r="AE17" s="265"/>
      <c r="AF17" s="265"/>
      <c r="AG17" s="265"/>
      <c r="AH17" s="265"/>
      <c r="AI17" s="265"/>
      <c r="AJ17" s="265"/>
      <c r="AK17" s="265"/>
      <c r="AL17" s="97"/>
      <c r="AM17" s="97"/>
      <c r="AN17" s="97"/>
      <c r="AO17" s="96"/>
      <c r="AP17" s="96">
        <f t="shared" si="0"/>
        <v>4950</v>
      </c>
      <c r="AQ17" s="96"/>
    </row>
    <row r="18" spans="1:43" s="60" customFormat="1" x14ac:dyDescent="0.4">
      <c r="A18" s="51"/>
      <c r="B18" s="48"/>
      <c r="C18" s="97"/>
      <c r="D18" s="97"/>
      <c r="E18" s="97"/>
      <c r="F18" s="263"/>
      <c r="G18" s="265"/>
      <c r="H18" s="265"/>
      <c r="I18" s="263"/>
      <c r="J18" s="265"/>
      <c r="K18" s="265"/>
      <c r="L18" s="263"/>
      <c r="M18" s="265"/>
      <c r="N18" s="265"/>
      <c r="O18" s="263"/>
      <c r="P18" s="265"/>
      <c r="Q18" s="265"/>
      <c r="R18" s="263"/>
      <c r="S18" s="265"/>
      <c r="T18" s="265"/>
      <c r="U18" s="263">
        <v>3100017453</v>
      </c>
      <c r="V18" s="265">
        <v>1640</v>
      </c>
      <c r="W18" s="265"/>
      <c r="X18" s="265"/>
      <c r="Y18" s="265"/>
      <c r="Z18" s="265"/>
      <c r="AA18" s="265"/>
      <c r="AB18" s="265"/>
      <c r="AC18" s="265"/>
      <c r="AD18" s="265"/>
      <c r="AE18" s="265"/>
      <c r="AF18" s="265"/>
      <c r="AG18" s="265"/>
      <c r="AH18" s="265"/>
      <c r="AI18" s="265"/>
      <c r="AJ18" s="265"/>
      <c r="AK18" s="265"/>
      <c r="AL18" s="97"/>
      <c r="AM18" s="97"/>
      <c r="AN18" s="97"/>
      <c r="AO18" s="96"/>
      <c r="AP18" s="96"/>
      <c r="AQ18" s="96"/>
    </row>
    <row r="19" spans="1:43" s="60" customFormat="1" x14ac:dyDescent="0.4">
      <c r="A19" s="51"/>
      <c r="B19" s="48"/>
      <c r="C19" s="97"/>
      <c r="D19" s="97"/>
      <c r="E19" s="97"/>
      <c r="F19" s="263"/>
      <c r="G19" s="265"/>
      <c r="H19" s="265"/>
      <c r="I19" s="263"/>
      <c r="J19" s="265"/>
      <c r="K19" s="265"/>
      <c r="L19" s="263"/>
      <c r="M19" s="265"/>
      <c r="N19" s="265"/>
      <c r="O19" s="263"/>
      <c r="P19" s="265"/>
      <c r="Q19" s="265"/>
      <c r="R19" s="263"/>
      <c r="S19" s="265"/>
      <c r="T19" s="265"/>
      <c r="U19" s="263">
        <v>3600021999</v>
      </c>
      <c r="V19" s="265">
        <v>1750</v>
      </c>
      <c r="W19" s="265"/>
      <c r="X19" s="265"/>
      <c r="Y19" s="265"/>
      <c r="Z19" s="265"/>
      <c r="AA19" s="265"/>
      <c r="AB19" s="265"/>
      <c r="AC19" s="265"/>
      <c r="AD19" s="265"/>
      <c r="AE19" s="265"/>
      <c r="AF19" s="265"/>
      <c r="AG19" s="265"/>
      <c r="AH19" s="265"/>
      <c r="AI19" s="265"/>
      <c r="AJ19" s="265"/>
      <c r="AK19" s="265"/>
      <c r="AL19" s="97"/>
      <c r="AM19" s="97"/>
      <c r="AN19" s="97"/>
      <c r="AO19" s="96"/>
      <c r="AP19" s="96"/>
      <c r="AQ19" s="96"/>
    </row>
    <row r="20" spans="1:43" s="60" customFormat="1" x14ac:dyDescent="0.4">
      <c r="A20" s="51"/>
      <c r="B20" s="48"/>
      <c r="C20" s="97"/>
      <c r="D20" s="97"/>
      <c r="E20" s="97"/>
      <c r="F20" s="263"/>
      <c r="G20" s="265"/>
      <c r="H20" s="265"/>
      <c r="I20" s="263"/>
      <c r="J20" s="265"/>
      <c r="K20" s="265"/>
      <c r="L20" s="263"/>
      <c r="M20" s="265"/>
      <c r="N20" s="265"/>
      <c r="O20" s="263"/>
      <c r="P20" s="265"/>
      <c r="Q20" s="265"/>
      <c r="R20" s="263"/>
      <c r="S20" s="265"/>
      <c r="T20" s="265"/>
      <c r="U20" s="263">
        <v>3600019181</v>
      </c>
      <c r="V20" s="265">
        <v>15980</v>
      </c>
      <c r="W20" s="265"/>
      <c r="X20" s="265"/>
      <c r="Y20" s="265"/>
      <c r="Z20" s="265"/>
      <c r="AA20" s="265"/>
      <c r="AB20" s="265"/>
      <c r="AC20" s="265"/>
      <c r="AD20" s="265"/>
      <c r="AE20" s="265"/>
      <c r="AF20" s="265"/>
      <c r="AG20" s="265"/>
      <c r="AH20" s="265"/>
      <c r="AI20" s="265"/>
      <c r="AJ20" s="265"/>
      <c r="AK20" s="265"/>
      <c r="AL20" s="97"/>
      <c r="AM20" s="97"/>
      <c r="AN20" s="97"/>
      <c r="AO20" s="96"/>
      <c r="AP20" s="96"/>
      <c r="AQ20" s="96"/>
    </row>
    <row r="21" spans="1:43" s="86" customFormat="1" x14ac:dyDescent="0.4">
      <c r="A21" s="52"/>
      <c r="B21" s="58" t="s">
        <v>163</v>
      </c>
      <c r="C21" s="98">
        <f>+C22</f>
        <v>30000</v>
      </c>
      <c r="D21" s="98">
        <f>+D22</f>
        <v>462753.25</v>
      </c>
      <c r="E21" s="98">
        <f>+E22</f>
        <v>3780</v>
      </c>
      <c r="F21" s="148"/>
      <c r="G21" s="98">
        <f>+G22+G23+G24+G25+G26+G27</f>
        <v>2250</v>
      </c>
      <c r="H21" s="98">
        <f t="shared" ref="H21:T21" si="1">+H22</f>
        <v>5000</v>
      </c>
      <c r="I21" s="148"/>
      <c r="J21" s="98">
        <f>+J22+J23+J24</f>
        <v>480</v>
      </c>
      <c r="K21" s="98">
        <f t="shared" si="1"/>
        <v>5000</v>
      </c>
      <c r="L21" s="148"/>
      <c r="M21" s="98">
        <f>+M22+M23+M24+M25+M26+M27</f>
        <v>3232</v>
      </c>
      <c r="N21" s="98">
        <f t="shared" si="1"/>
        <v>5000</v>
      </c>
      <c r="O21" s="148"/>
      <c r="P21" s="98">
        <f>P22+P23+P24+P25+P26+P27</f>
        <v>5113</v>
      </c>
      <c r="Q21" s="98">
        <f t="shared" si="1"/>
        <v>5000</v>
      </c>
      <c r="R21" s="148"/>
      <c r="S21" s="98">
        <f t="shared" si="1"/>
        <v>0</v>
      </c>
      <c r="T21" s="98">
        <f t="shared" si="1"/>
        <v>6220</v>
      </c>
      <c r="U21" s="148"/>
      <c r="V21" s="98">
        <f>+V22+V23</f>
        <v>2602</v>
      </c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9"/>
      <c r="AP21" s="99">
        <f t="shared" si="0"/>
        <v>13677</v>
      </c>
      <c r="AQ21" s="99"/>
    </row>
    <row r="22" spans="1:43" s="60" customFormat="1" x14ac:dyDescent="0.4">
      <c r="A22" s="46"/>
      <c r="B22" s="48" t="s">
        <v>164</v>
      </c>
      <c r="C22" s="97">
        <v>30000</v>
      </c>
      <c r="D22" s="97">
        <v>462753.25</v>
      </c>
      <c r="E22" s="97">
        <v>3780</v>
      </c>
      <c r="F22" s="263">
        <v>3600004812</v>
      </c>
      <c r="G22" s="265">
        <v>1540</v>
      </c>
      <c r="H22" s="265">
        <v>5000</v>
      </c>
      <c r="I22" s="263">
        <v>3600009718</v>
      </c>
      <c r="J22" s="265">
        <v>160</v>
      </c>
      <c r="K22" s="265">
        <v>5000</v>
      </c>
      <c r="L22" s="263">
        <v>3600009582</v>
      </c>
      <c r="M22" s="265">
        <v>972</v>
      </c>
      <c r="N22" s="265">
        <v>5000</v>
      </c>
      <c r="O22" s="263">
        <v>3600014678</v>
      </c>
      <c r="P22" s="265">
        <v>320</v>
      </c>
      <c r="Q22" s="265">
        <v>5000</v>
      </c>
      <c r="R22" s="263"/>
      <c r="S22" s="265">
        <v>0</v>
      </c>
      <c r="T22" s="265">
        <v>6220</v>
      </c>
      <c r="U22" s="263">
        <v>3600020591</v>
      </c>
      <c r="V22" s="265">
        <v>470</v>
      </c>
      <c r="W22" s="265"/>
      <c r="X22" s="265"/>
      <c r="Y22" s="265"/>
      <c r="Z22" s="265"/>
      <c r="AA22" s="265"/>
      <c r="AB22" s="265"/>
      <c r="AC22" s="265"/>
      <c r="AD22" s="265"/>
      <c r="AE22" s="265"/>
      <c r="AF22" s="265"/>
      <c r="AG22" s="265"/>
      <c r="AH22" s="265"/>
      <c r="AI22" s="265"/>
      <c r="AJ22" s="265"/>
      <c r="AK22" s="265"/>
      <c r="AL22" s="97"/>
      <c r="AM22" s="97"/>
      <c r="AN22" s="97"/>
      <c r="AO22" s="96"/>
      <c r="AP22" s="96">
        <f t="shared" si="0"/>
        <v>3462</v>
      </c>
      <c r="AQ22" s="96"/>
    </row>
    <row r="23" spans="1:43" s="60" customFormat="1" x14ac:dyDescent="0.4">
      <c r="A23" s="46"/>
      <c r="B23" s="48"/>
      <c r="C23" s="97"/>
      <c r="D23" s="97"/>
      <c r="E23" s="97"/>
      <c r="F23" s="263">
        <v>3600001338</v>
      </c>
      <c r="G23" s="265">
        <v>240</v>
      </c>
      <c r="H23" s="265"/>
      <c r="I23" s="263">
        <v>3600009658</v>
      </c>
      <c r="J23" s="265">
        <v>320</v>
      </c>
      <c r="K23" s="265"/>
      <c r="L23" s="263">
        <v>3600010379</v>
      </c>
      <c r="M23" s="265">
        <v>360</v>
      </c>
      <c r="N23" s="265"/>
      <c r="O23" s="263">
        <v>3600015864</v>
      </c>
      <c r="P23" s="265">
        <v>240</v>
      </c>
      <c r="Q23" s="265"/>
      <c r="R23" s="263"/>
      <c r="S23" s="265"/>
      <c r="T23" s="265"/>
      <c r="U23" s="263">
        <v>3600023122</v>
      </c>
      <c r="V23" s="265">
        <v>2132</v>
      </c>
      <c r="W23" s="265"/>
      <c r="X23" s="265"/>
      <c r="Y23" s="265"/>
      <c r="Z23" s="265"/>
      <c r="AA23" s="265"/>
      <c r="AB23" s="265"/>
      <c r="AC23" s="265"/>
      <c r="AD23" s="265"/>
      <c r="AE23" s="265"/>
      <c r="AF23" s="265"/>
      <c r="AG23" s="265"/>
      <c r="AH23" s="265"/>
      <c r="AI23" s="265"/>
      <c r="AJ23" s="265"/>
      <c r="AK23" s="265"/>
      <c r="AL23" s="97"/>
      <c r="AM23" s="97"/>
      <c r="AN23" s="97"/>
      <c r="AO23" s="96"/>
      <c r="AP23" s="96">
        <f t="shared" si="0"/>
        <v>3292</v>
      </c>
      <c r="AQ23" s="96"/>
    </row>
    <row r="24" spans="1:43" s="60" customFormat="1" x14ac:dyDescent="0.4">
      <c r="A24" s="46"/>
      <c r="B24" s="48"/>
      <c r="C24" s="97"/>
      <c r="D24" s="97"/>
      <c r="E24" s="97"/>
      <c r="F24" s="263">
        <v>3600001499</v>
      </c>
      <c r="G24" s="265">
        <v>470</v>
      </c>
      <c r="H24" s="265"/>
      <c r="I24" s="263"/>
      <c r="J24" s="265"/>
      <c r="K24" s="265"/>
      <c r="L24" s="263">
        <v>3600011232</v>
      </c>
      <c r="M24" s="265">
        <v>470</v>
      </c>
      <c r="N24" s="265"/>
      <c r="O24" s="263">
        <v>3600015876</v>
      </c>
      <c r="P24" s="265">
        <v>1233</v>
      </c>
      <c r="Q24" s="265"/>
      <c r="R24" s="263"/>
      <c r="S24" s="265"/>
      <c r="T24" s="265"/>
      <c r="U24" s="263"/>
      <c r="V24" s="265"/>
      <c r="W24" s="265"/>
      <c r="X24" s="265"/>
      <c r="Y24" s="265"/>
      <c r="Z24" s="265"/>
      <c r="AA24" s="265"/>
      <c r="AB24" s="265"/>
      <c r="AC24" s="265"/>
      <c r="AD24" s="265"/>
      <c r="AE24" s="265"/>
      <c r="AF24" s="265"/>
      <c r="AG24" s="265"/>
      <c r="AH24" s="265"/>
      <c r="AI24" s="265"/>
      <c r="AJ24" s="265"/>
      <c r="AK24" s="265"/>
      <c r="AL24" s="97"/>
      <c r="AM24" s="97"/>
      <c r="AN24" s="97"/>
      <c r="AO24" s="96"/>
      <c r="AP24" s="96">
        <f t="shared" si="0"/>
        <v>2173</v>
      </c>
      <c r="AQ24" s="96"/>
    </row>
    <row r="25" spans="1:43" s="60" customFormat="1" x14ac:dyDescent="0.4">
      <c r="A25" s="46"/>
      <c r="B25" s="48"/>
      <c r="C25" s="97"/>
      <c r="D25" s="97"/>
      <c r="E25" s="97"/>
      <c r="F25" s="263"/>
      <c r="G25" s="265"/>
      <c r="H25" s="265"/>
      <c r="I25" s="263"/>
      <c r="J25" s="265"/>
      <c r="K25" s="265"/>
      <c r="L25" s="263">
        <v>3600015054</v>
      </c>
      <c r="M25" s="265">
        <v>160</v>
      </c>
      <c r="N25" s="265"/>
      <c r="O25" s="263">
        <v>3600017199</v>
      </c>
      <c r="P25" s="265">
        <v>1470</v>
      </c>
      <c r="Q25" s="265"/>
      <c r="R25" s="263"/>
      <c r="S25" s="265"/>
      <c r="T25" s="265"/>
      <c r="U25" s="263"/>
      <c r="V25" s="265"/>
      <c r="W25" s="265"/>
      <c r="X25" s="265"/>
      <c r="Y25" s="265"/>
      <c r="Z25" s="265"/>
      <c r="AA25" s="265"/>
      <c r="AB25" s="265"/>
      <c r="AC25" s="265"/>
      <c r="AD25" s="265"/>
      <c r="AE25" s="265"/>
      <c r="AF25" s="265"/>
      <c r="AG25" s="265"/>
      <c r="AH25" s="265"/>
      <c r="AI25" s="265"/>
      <c r="AJ25" s="265"/>
      <c r="AK25" s="265"/>
      <c r="AL25" s="97"/>
      <c r="AM25" s="97"/>
      <c r="AN25" s="97"/>
      <c r="AO25" s="96"/>
      <c r="AP25" s="96">
        <f t="shared" si="0"/>
        <v>1630</v>
      </c>
      <c r="AQ25" s="96"/>
    </row>
    <row r="26" spans="1:43" s="60" customFormat="1" x14ac:dyDescent="0.4">
      <c r="A26" s="46"/>
      <c r="B26" s="48"/>
      <c r="C26" s="97"/>
      <c r="D26" s="97"/>
      <c r="E26" s="97"/>
      <c r="F26" s="263"/>
      <c r="G26" s="265"/>
      <c r="H26" s="265"/>
      <c r="I26" s="263"/>
      <c r="J26" s="265"/>
      <c r="K26" s="265"/>
      <c r="L26" s="263">
        <v>3600010550</v>
      </c>
      <c r="M26" s="265">
        <v>1270</v>
      </c>
      <c r="N26" s="265"/>
      <c r="O26" s="263">
        <v>3600017753</v>
      </c>
      <c r="P26" s="265">
        <v>470</v>
      </c>
      <c r="Q26" s="265"/>
      <c r="R26" s="263"/>
      <c r="S26" s="265"/>
      <c r="T26" s="265"/>
      <c r="U26" s="263"/>
      <c r="V26" s="265"/>
      <c r="W26" s="265"/>
      <c r="X26" s="265"/>
      <c r="Y26" s="265"/>
      <c r="Z26" s="265"/>
      <c r="AA26" s="265"/>
      <c r="AB26" s="265"/>
      <c r="AC26" s="265"/>
      <c r="AD26" s="265"/>
      <c r="AE26" s="265"/>
      <c r="AF26" s="265"/>
      <c r="AG26" s="265"/>
      <c r="AH26" s="265"/>
      <c r="AI26" s="265"/>
      <c r="AJ26" s="265"/>
      <c r="AK26" s="265"/>
      <c r="AL26" s="97"/>
      <c r="AM26" s="97"/>
      <c r="AN26" s="97"/>
      <c r="AO26" s="96"/>
      <c r="AP26" s="96">
        <f t="shared" si="0"/>
        <v>1740</v>
      </c>
      <c r="AQ26" s="96"/>
    </row>
    <row r="27" spans="1:43" s="60" customFormat="1" x14ac:dyDescent="0.4">
      <c r="A27" s="46"/>
      <c r="B27" s="48"/>
      <c r="C27" s="97"/>
      <c r="D27" s="97"/>
      <c r="E27" s="97"/>
      <c r="F27" s="263"/>
      <c r="G27" s="265"/>
      <c r="H27" s="265"/>
      <c r="I27" s="263"/>
      <c r="J27" s="265"/>
      <c r="K27" s="265"/>
      <c r="L27" s="263"/>
      <c r="M27" s="265"/>
      <c r="N27" s="265"/>
      <c r="O27" s="263">
        <v>3600017754</v>
      </c>
      <c r="P27" s="265">
        <v>1380</v>
      </c>
      <c r="Q27" s="265"/>
      <c r="R27" s="263"/>
      <c r="S27" s="265"/>
      <c r="T27" s="265"/>
      <c r="U27" s="263"/>
      <c r="V27" s="265"/>
      <c r="W27" s="265"/>
      <c r="X27" s="265"/>
      <c r="Y27" s="265"/>
      <c r="Z27" s="265"/>
      <c r="AA27" s="265"/>
      <c r="AB27" s="265"/>
      <c r="AC27" s="265"/>
      <c r="AD27" s="265"/>
      <c r="AE27" s="265"/>
      <c r="AF27" s="265"/>
      <c r="AG27" s="265"/>
      <c r="AH27" s="265"/>
      <c r="AI27" s="265"/>
      <c r="AJ27" s="265"/>
      <c r="AK27" s="265"/>
      <c r="AL27" s="97"/>
      <c r="AM27" s="97"/>
      <c r="AN27" s="97"/>
      <c r="AO27" s="96"/>
      <c r="AP27" s="96">
        <f t="shared" si="0"/>
        <v>1380</v>
      </c>
      <c r="AQ27" s="96"/>
    </row>
    <row r="28" spans="1:43" s="87" customFormat="1" x14ac:dyDescent="0.4">
      <c r="A28" s="52"/>
      <c r="B28" s="58" t="s">
        <v>165</v>
      </c>
      <c r="C28" s="98">
        <v>52500</v>
      </c>
      <c r="D28" s="98">
        <v>10000</v>
      </c>
      <c r="E28" s="98">
        <v>0</v>
      </c>
      <c r="F28" s="148"/>
      <c r="G28" s="98">
        <f>G30</f>
        <v>0</v>
      </c>
      <c r="H28" s="98">
        <v>20000</v>
      </c>
      <c r="I28" s="148"/>
      <c r="J28" s="98">
        <v>0</v>
      </c>
      <c r="K28" s="98">
        <v>0</v>
      </c>
      <c r="L28" s="148"/>
      <c r="M28" s="98">
        <f>M29+M30</f>
        <v>29292</v>
      </c>
      <c r="N28" s="98">
        <v>17500</v>
      </c>
      <c r="O28" s="148"/>
      <c r="P28" s="98">
        <f>P29+P30</f>
        <v>1300</v>
      </c>
      <c r="Q28" s="98">
        <v>0</v>
      </c>
      <c r="R28" s="148"/>
      <c r="S28" s="98">
        <v>0</v>
      </c>
      <c r="T28" s="98">
        <v>10000</v>
      </c>
      <c r="U28" s="148"/>
      <c r="V28" s="98">
        <v>0</v>
      </c>
      <c r="W28" s="98"/>
      <c r="X28" s="98"/>
      <c r="Y28" s="98"/>
      <c r="Z28" s="98"/>
      <c r="AA28" s="98"/>
      <c r="AB28" s="98"/>
      <c r="AC28" s="98"/>
      <c r="AD28" s="98"/>
      <c r="AE28" s="98"/>
      <c r="AF28" s="98">
        <v>10000</v>
      </c>
      <c r="AG28" s="98"/>
      <c r="AH28" s="98"/>
      <c r="AI28" s="98"/>
      <c r="AJ28" s="98"/>
      <c r="AK28" s="98"/>
      <c r="AL28" s="98"/>
      <c r="AM28" s="98"/>
      <c r="AN28" s="98"/>
      <c r="AO28" s="99"/>
      <c r="AP28" s="99">
        <f t="shared" si="0"/>
        <v>30592</v>
      </c>
      <c r="AQ28" s="99"/>
    </row>
    <row r="29" spans="1:43" s="274" customFormat="1" x14ac:dyDescent="0.4">
      <c r="A29" s="272"/>
      <c r="B29" s="273"/>
      <c r="C29" s="265"/>
      <c r="D29" s="265"/>
      <c r="E29" s="265"/>
      <c r="F29" s="263"/>
      <c r="G29" s="265"/>
      <c r="H29" s="265"/>
      <c r="I29" s="263"/>
      <c r="J29" s="265"/>
      <c r="K29" s="265"/>
      <c r="L29" s="263">
        <v>3100010534</v>
      </c>
      <c r="M29" s="265">
        <v>29292</v>
      </c>
      <c r="N29" s="265"/>
      <c r="O29" s="263">
        <v>3100006822</v>
      </c>
      <c r="P29" s="265">
        <v>1300</v>
      </c>
      <c r="Q29" s="265"/>
      <c r="R29" s="263"/>
      <c r="S29" s="265"/>
      <c r="T29" s="265"/>
      <c r="U29" s="263"/>
      <c r="V29" s="265"/>
      <c r="W29" s="265"/>
      <c r="X29" s="265"/>
      <c r="Y29" s="265"/>
      <c r="Z29" s="265"/>
      <c r="AA29" s="265"/>
      <c r="AB29" s="265"/>
      <c r="AC29" s="265"/>
      <c r="AD29" s="265"/>
      <c r="AE29" s="265"/>
      <c r="AF29" s="265"/>
      <c r="AG29" s="265"/>
      <c r="AH29" s="265"/>
      <c r="AI29" s="265"/>
      <c r="AJ29" s="265"/>
      <c r="AK29" s="265"/>
      <c r="AL29" s="265"/>
      <c r="AM29" s="265"/>
      <c r="AN29" s="265"/>
      <c r="AO29" s="264"/>
      <c r="AP29" s="264">
        <f t="shared" si="0"/>
        <v>30592</v>
      </c>
      <c r="AQ29" s="264"/>
    </row>
    <row r="30" spans="1:43" s="61" customFormat="1" x14ac:dyDescent="0.4">
      <c r="A30" s="51"/>
      <c r="B30" s="48"/>
      <c r="C30" s="97"/>
      <c r="D30" s="97"/>
      <c r="E30" s="97"/>
      <c r="F30" s="263"/>
      <c r="G30" s="265"/>
      <c r="H30" s="265"/>
      <c r="I30" s="263"/>
      <c r="J30" s="265"/>
      <c r="K30" s="265"/>
      <c r="L30" s="263"/>
      <c r="M30" s="265"/>
      <c r="N30" s="265"/>
      <c r="O30" s="263"/>
      <c r="P30" s="265"/>
      <c r="Q30" s="265"/>
      <c r="R30" s="263"/>
      <c r="S30" s="265"/>
      <c r="T30" s="265"/>
      <c r="U30" s="263"/>
      <c r="V30" s="265"/>
      <c r="W30" s="265"/>
      <c r="X30" s="265"/>
      <c r="Y30" s="265"/>
      <c r="Z30" s="265"/>
      <c r="AA30" s="265"/>
      <c r="AB30" s="265"/>
      <c r="AC30" s="265"/>
      <c r="AD30" s="265"/>
      <c r="AE30" s="265"/>
      <c r="AF30" s="265"/>
      <c r="AG30" s="265"/>
      <c r="AH30" s="265"/>
      <c r="AI30" s="265"/>
      <c r="AJ30" s="265"/>
      <c r="AK30" s="265"/>
      <c r="AL30" s="265"/>
      <c r="AM30" s="265"/>
      <c r="AN30" s="265"/>
      <c r="AO30" s="264"/>
      <c r="AP30" s="264">
        <f t="shared" si="0"/>
        <v>0</v>
      </c>
      <c r="AQ30" s="264"/>
    </row>
    <row r="31" spans="1:43" s="87" customFormat="1" x14ac:dyDescent="0.4">
      <c r="A31" s="52"/>
      <c r="B31" s="58" t="s">
        <v>166</v>
      </c>
      <c r="C31" s="98"/>
      <c r="D31" s="98"/>
      <c r="E31" s="98"/>
      <c r="F31" s="148"/>
      <c r="G31" s="98"/>
      <c r="H31" s="98"/>
      <c r="I31" s="148"/>
      <c r="J31" s="98"/>
      <c r="K31" s="98"/>
      <c r="L31" s="148"/>
      <c r="M31" s="98"/>
      <c r="N31" s="98"/>
      <c r="O31" s="148"/>
      <c r="P31" s="98"/>
      <c r="Q31" s="98"/>
      <c r="R31" s="148"/>
      <c r="S31" s="98"/>
      <c r="T31" s="98"/>
      <c r="U31" s="14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9"/>
      <c r="AP31" s="99">
        <f t="shared" si="0"/>
        <v>0</v>
      </c>
      <c r="AQ31" s="99"/>
    </row>
    <row r="32" spans="1:43" s="86" customFormat="1" x14ac:dyDescent="0.4">
      <c r="A32" s="52"/>
      <c r="B32" s="58" t="s">
        <v>167</v>
      </c>
      <c r="C32" s="98">
        <v>15000</v>
      </c>
      <c r="D32" s="98">
        <f>+D33:D33</f>
        <v>100000</v>
      </c>
      <c r="E32" s="98">
        <f>+E33:E33</f>
        <v>30000</v>
      </c>
      <c r="F32" s="148"/>
      <c r="G32" s="98">
        <f t="shared" ref="G32:V32" si="2">+G33:G33</f>
        <v>0</v>
      </c>
      <c r="H32" s="98">
        <f t="shared" si="2"/>
        <v>30000</v>
      </c>
      <c r="I32" s="148"/>
      <c r="J32" s="98">
        <f t="shared" si="2"/>
        <v>0</v>
      </c>
      <c r="K32" s="98">
        <f t="shared" si="2"/>
        <v>30000</v>
      </c>
      <c r="L32" s="148"/>
      <c r="M32" s="98">
        <f>M33</f>
        <v>0</v>
      </c>
      <c r="N32" s="98">
        <f t="shared" si="2"/>
        <v>30000</v>
      </c>
      <c r="O32" s="148"/>
      <c r="P32" s="98">
        <f t="shared" si="2"/>
        <v>0</v>
      </c>
      <c r="Q32" s="98">
        <f t="shared" si="2"/>
        <v>30000</v>
      </c>
      <c r="R32" s="148"/>
      <c r="S32" s="98">
        <f t="shared" si="2"/>
        <v>0</v>
      </c>
      <c r="T32" s="98">
        <f t="shared" si="2"/>
        <v>30000</v>
      </c>
      <c r="U32" s="148"/>
      <c r="V32" s="98">
        <f t="shared" si="2"/>
        <v>0</v>
      </c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9"/>
      <c r="AP32" s="99">
        <f t="shared" si="0"/>
        <v>0</v>
      </c>
      <c r="AQ32" s="99"/>
    </row>
    <row r="33" spans="1:43" s="60" customFormat="1" x14ac:dyDescent="0.4">
      <c r="A33" s="46"/>
      <c r="B33" s="48" t="s">
        <v>168</v>
      </c>
      <c r="C33" s="97">
        <v>15000</v>
      </c>
      <c r="D33" s="97">
        <v>100000</v>
      </c>
      <c r="E33" s="97">
        <v>30000</v>
      </c>
      <c r="F33" s="263"/>
      <c r="G33" s="265"/>
      <c r="H33" s="97">
        <v>30000</v>
      </c>
      <c r="I33" s="263"/>
      <c r="J33" s="265"/>
      <c r="K33" s="265">
        <v>30000</v>
      </c>
      <c r="L33" s="263"/>
      <c r="M33" s="265"/>
      <c r="N33" s="265">
        <v>30000</v>
      </c>
      <c r="O33" s="263"/>
      <c r="P33" s="265"/>
      <c r="Q33" s="265">
        <v>30000</v>
      </c>
      <c r="R33" s="263"/>
      <c r="S33" s="265"/>
      <c r="T33" s="265">
        <v>30000</v>
      </c>
      <c r="U33" s="263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6"/>
      <c r="AP33" s="96">
        <f>G33+J33+M33+P33+S33+V33+Y33+AB33+AE33+AH33+AK33+AN33</f>
        <v>0</v>
      </c>
      <c r="AQ33" s="96"/>
    </row>
    <row r="34" spans="1:43" s="86" customFormat="1" x14ac:dyDescent="0.4">
      <c r="A34" s="53"/>
      <c r="B34" s="59" t="s">
        <v>169</v>
      </c>
      <c r="C34" s="98">
        <f>+C35</f>
        <v>5000</v>
      </c>
      <c r="D34" s="98">
        <f>+D35</f>
        <v>3000</v>
      </c>
      <c r="E34" s="98">
        <f>+E35</f>
        <v>5000</v>
      </c>
      <c r="F34" s="148"/>
      <c r="G34" s="98">
        <f t="shared" ref="G34:V34" si="3">+G35</f>
        <v>0</v>
      </c>
      <c r="H34" s="98">
        <f t="shared" si="3"/>
        <v>5000</v>
      </c>
      <c r="I34" s="148"/>
      <c r="J34" s="98">
        <f t="shared" si="3"/>
        <v>0</v>
      </c>
      <c r="K34" s="98">
        <f t="shared" si="3"/>
        <v>5000</v>
      </c>
      <c r="L34" s="148"/>
      <c r="M34" s="98">
        <f t="shared" si="3"/>
        <v>0</v>
      </c>
      <c r="N34" s="98">
        <f t="shared" si="3"/>
        <v>5000</v>
      </c>
      <c r="O34" s="148"/>
      <c r="P34" s="98">
        <f t="shared" si="3"/>
        <v>0</v>
      </c>
      <c r="Q34" s="98">
        <f t="shared" si="3"/>
        <v>5000</v>
      </c>
      <c r="R34" s="148"/>
      <c r="S34" s="98">
        <f t="shared" si="3"/>
        <v>0</v>
      </c>
      <c r="T34" s="98">
        <f t="shared" si="3"/>
        <v>5000</v>
      </c>
      <c r="U34" s="148"/>
      <c r="V34" s="98">
        <f t="shared" si="3"/>
        <v>0</v>
      </c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9"/>
      <c r="AP34" s="99">
        <f>G34+J34+M34+P34+S34+V34+Y34+AB34+AE34+AH34+AK34+AN34</f>
        <v>0</v>
      </c>
      <c r="AQ34" s="99"/>
    </row>
    <row r="35" spans="1:43" s="60" customFormat="1" x14ac:dyDescent="0.4">
      <c r="A35" s="46"/>
      <c r="B35" s="48" t="s">
        <v>170</v>
      </c>
      <c r="C35" s="97">
        <v>5000</v>
      </c>
      <c r="D35" s="97">
        <v>3000</v>
      </c>
      <c r="E35" s="265">
        <v>5000</v>
      </c>
      <c r="F35" s="263"/>
      <c r="G35" s="265"/>
      <c r="H35" s="265">
        <v>5000</v>
      </c>
      <c r="I35" s="263"/>
      <c r="J35" s="265"/>
      <c r="K35" s="265">
        <v>5000</v>
      </c>
      <c r="L35" s="263"/>
      <c r="M35" s="265"/>
      <c r="N35" s="265">
        <v>5000</v>
      </c>
      <c r="O35" s="263"/>
      <c r="P35" s="265"/>
      <c r="Q35" s="265">
        <v>5000</v>
      </c>
      <c r="R35" s="263"/>
      <c r="S35" s="265"/>
      <c r="T35" s="97">
        <v>5000</v>
      </c>
      <c r="U35" s="311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6"/>
      <c r="AP35" s="96">
        <v>0</v>
      </c>
      <c r="AQ35" s="96"/>
    </row>
    <row r="36" spans="1:43" s="86" customFormat="1" x14ac:dyDescent="0.4">
      <c r="A36" s="53"/>
      <c r="B36" s="59" t="s">
        <v>171</v>
      </c>
      <c r="C36" s="98">
        <f>C37+C43+C45</f>
        <v>602000</v>
      </c>
      <c r="D36" s="98">
        <f>+D37+D43+D45</f>
        <v>345500</v>
      </c>
      <c r="E36" s="98">
        <f>+E37+E43+E45</f>
        <v>41000</v>
      </c>
      <c r="F36" s="148"/>
      <c r="G36" s="98">
        <f>+G37+G43+G45</f>
        <v>3000</v>
      </c>
      <c r="H36" s="98">
        <f>+H37+H43+H45</f>
        <v>43000</v>
      </c>
      <c r="I36" s="148"/>
      <c r="J36" s="98">
        <f>+J37+J43+J45</f>
        <v>45480</v>
      </c>
      <c r="K36" s="98">
        <f>+K37+K43+K45</f>
        <v>43000</v>
      </c>
      <c r="L36" s="148"/>
      <c r="M36" s="98">
        <f>+M37+M43+M45</f>
        <v>55380</v>
      </c>
      <c r="N36" s="98">
        <f>+N37+N43+N45</f>
        <v>43000</v>
      </c>
      <c r="O36" s="148"/>
      <c r="P36" s="98">
        <f>+P37+P43+P45</f>
        <v>55172</v>
      </c>
      <c r="Q36" s="98">
        <f>+Q37+Q43+Q45</f>
        <v>43000</v>
      </c>
      <c r="R36" s="148"/>
      <c r="S36" s="98">
        <f>+S37+S43+S45</f>
        <v>62080</v>
      </c>
      <c r="T36" s="98">
        <f>+T37+T43+T45</f>
        <v>43000</v>
      </c>
      <c r="U36" s="148"/>
      <c r="V36" s="98">
        <f>+V37+V43+V45</f>
        <v>60477</v>
      </c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98"/>
      <c r="AH36" s="98"/>
      <c r="AI36" s="98"/>
      <c r="AJ36" s="98"/>
      <c r="AK36" s="98"/>
      <c r="AL36" s="98"/>
      <c r="AM36" s="98"/>
      <c r="AN36" s="98"/>
      <c r="AO36" s="99"/>
      <c r="AP36" s="99">
        <f>+AP37+AP43+AP45</f>
        <v>0</v>
      </c>
      <c r="AQ36" s="99"/>
    </row>
    <row r="37" spans="1:43" s="87" customFormat="1" x14ac:dyDescent="0.4">
      <c r="A37" s="292"/>
      <c r="B37" s="282" t="s">
        <v>172</v>
      </c>
      <c r="C37" s="283">
        <v>592000</v>
      </c>
      <c r="D37" s="283">
        <f>+D38</f>
        <v>342000</v>
      </c>
      <c r="E37" s="283">
        <f>+E38</f>
        <v>41000</v>
      </c>
      <c r="F37" s="284"/>
      <c r="G37" s="283">
        <f t="shared" ref="G37:T37" si="4">+G38</f>
        <v>0</v>
      </c>
      <c r="H37" s="283">
        <f t="shared" si="4"/>
        <v>41000</v>
      </c>
      <c r="I37" s="284"/>
      <c r="J37" s="283">
        <f>+J38+J39+J40+J41+J42</f>
        <v>42520</v>
      </c>
      <c r="K37" s="283">
        <f t="shared" si="4"/>
        <v>41000</v>
      </c>
      <c r="L37" s="284"/>
      <c r="M37" s="283">
        <f>+M38+M39+M40+M41+M42</f>
        <v>42080</v>
      </c>
      <c r="N37" s="283">
        <f t="shared" si="4"/>
        <v>41000</v>
      </c>
      <c r="O37" s="284"/>
      <c r="P37" s="283">
        <f>+P38+P39+P40+P41+P42</f>
        <v>51972</v>
      </c>
      <c r="Q37" s="283">
        <f t="shared" si="4"/>
        <v>41000</v>
      </c>
      <c r="R37" s="284"/>
      <c r="S37" s="283">
        <f>SUM(S38,S39,S40,S41,S42)</f>
        <v>52280</v>
      </c>
      <c r="T37" s="283">
        <f t="shared" si="4"/>
        <v>41000</v>
      </c>
      <c r="U37" s="284"/>
      <c r="V37" s="283">
        <f>+V38+V39+V40+V41+V42</f>
        <v>49427</v>
      </c>
      <c r="W37" s="283"/>
      <c r="X37" s="283"/>
      <c r="Y37" s="283"/>
      <c r="Z37" s="283"/>
      <c r="AA37" s="283"/>
      <c r="AB37" s="283"/>
      <c r="AC37" s="283"/>
      <c r="AD37" s="283"/>
      <c r="AE37" s="283"/>
      <c r="AF37" s="283"/>
      <c r="AG37" s="283"/>
      <c r="AH37" s="283"/>
      <c r="AI37" s="283"/>
      <c r="AJ37" s="283"/>
      <c r="AK37" s="283"/>
      <c r="AL37" s="283"/>
      <c r="AM37" s="283"/>
      <c r="AN37" s="283"/>
      <c r="AO37" s="285"/>
      <c r="AP37" s="264">
        <f t="shared" ref="AP37" si="5">+AP38</f>
        <v>0</v>
      </c>
      <c r="AQ37" s="100"/>
    </row>
    <row r="38" spans="1:43" s="60" customFormat="1" x14ac:dyDescent="0.4">
      <c r="A38" s="54"/>
      <c r="B38" s="47" t="s">
        <v>173</v>
      </c>
      <c r="C38" s="97">
        <v>592000</v>
      </c>
      <c r="D38" s="97">
        <v>342000</v>
      </c>
      <c r="E38" s="97">
        <v>41000</v>
      </c>
      <c r="F38" s="263"/>
      <c r="G38" s="265"/>
      <c r="H38" s="265">
        <v>41000</v>
      </c>
      <c r="I38" s="263">
        <v>3200000633</v>
      </c>
      <c r="J38" s="265">
        <v>41000</v>
      </c>
      <c r="K38" s="265">
        <v>41000</v>
      </c>
      <c r="L38" s="263">
        <v>3200005709</v>
      </c>
      <c r="M38" s="265">
        <v>41000</v>
      </c>
      <c r="N38" s="265">
        <v>41000</v>
      </c>
      <c r="O38" s="263">
        <v>3200007511</v>
      </c>
      <c r="P38" s="265">
        <v>240</v>
      </c>
      <c r="Q38" s="265">
        <v>41000</v>
      </c>
      <c r="R38" s="263">
        <v>3200000770</v>
      </c>
      <c r="S38" s="265">
        <v>51000</v>
      </c>
      <c r="T38" s="265">
        <v>41000</v>
      </c>
      <c r="U38" s="263">
        <v>3200009032</v>
      </c>
      <c r="V38" s="265">
        <v>49187</v>
      </c>
      <c r="W38" s="97">
        <v>41000</v>
      </c>
      <c r="X38" s="97"/>
      <c r="Y38" s="97"/>
      <c r="Z38" s="97">
        <v>41000</v>
      </c>
      <c r="AA38" s="97"/>
      <c r="AB38" s="97"/>
      <c r="AC38" s="97">
        <v>41000</v>
      </c>
      <c r="AD38" s="97"/>
      <c r="AE38" s="97"/>
      <c r="AF38" s="97">
        <v>41000</v>
      </c>
      <c r="AG38" s="97"/>
      <c r="AH38" s="97"/>
      <c r="AI38" s="97">
        <v>41000</v>
      </c>
      <c r="AJ38" s="97"/>
      <c r="AK38" s="97"/>
      <c r="AL38" s="97">
        <v>41000</v>
      </c>
      <c r="AM38" s="97"/>
      <c r="AN38" s="97"/>
      <c r="AO38" s="96"/>
      <c r="AP38" s="96">
        <v>0</v>
      </c>
      <c r="AQ38" s="96"/>
    </row>
    <row r="39" spans="1:43" s="60" customFormat="1" x14ac:dyDescent="0.4">
      <c r="A39" s="54"/>
      <c r="B39" s="47"/>
      <c r="C39" s="97"/>
      <c r="D39" s="97"/>
      <c r="E39" s="97"/>
      <c r="F39" s="263"/>
      <c r="G39" s="265"/>
      <c r="H39" s="265"/>
      <c r="I39" s="263">
        <v>3200001003</v>
      </c>
      <c r="J39" s="265">
        <v>1280</v>
      </c>
      <c r="K39" s="265"/>
      <c r="L39" s="263">
        <v>3200005743</v>
      </c>
      <c r="M39" s="265">
        <v>240</v>
      </c>
      <c r="N39" s="265"/>
      <c r="O39" s="263">
        <v>3200007516</v>
      </c>
      <c r="P39" s="265">
        <v>48612</v>
      </c>
      <c r="Q39" s="265"/>
      <c r="R39" s="263">
        <v>3200007276</v>
      </c>
      <c r="S39" s="265">
        <v>240</v>
      </c>
      <c r="T39" s="265"/>
      <c r="U39" s="263">
        <v>3200009037</v>
      </c>
      <c r="V39" s="265">
        <v>240</v>
      </c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6"/>
      <c r="AP39" s="96"/>
      <c r="AQ39" s="96"/>
    </row>
    <row r="40" spans="1:43" s="60" customFormat="1" x14ac:dyDescent="0.4">
      <c r="A40" s="54"/>
      <c r="B40" s="47"/>
      <c r="C40" s="97"/>
      <c r="D40" s="97"/>
      <c r="E40" s="97"/>
      <c r="F40" s="263"/>
      <c r="G40" s="265"/>
      <c r="H40" s="265"/>
      <c r="I40" s="263">
        <v>3200000359</v>
      </c>
      <c r="J40" s="265">
        <v>240</v>
      </c>
      <c r="K40" s="265"/>
      <c r="L40" s="263">
        <v>3200004991</v>
      </c>
      <c r="M40" s="265">
        <v>240</v>
      </c>
      <c r="N40" s="265"/>
      <c r="O40" s="263">
        <v>3200000974</v>
      </c>
      <c r="P40" s="265">
        <v>1280</v>
      </c>
      <c r="Q40" s="265"/>
      <c r="R40" s="263">
        <v>3200000785</v>
      </c>
      <c r="S40" s="265">
        <v>1040</v>
      </c>
      <c r="T40" s="265"/>
      <c r="U40" s="263"/>
      <c r="V40" s="265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6"/>
      <c r="AP40" s="96"/>
      <c r="AQ40" s="96"/>
    </row>
    <row r="41" spans="1:43" s="60" customFormat="1" x14ac:dyDescent="0.4">
      <c r="A41" s="54"/>
      <c r="B41" s="47"/>
      <c r="C41" s="97"/>
      <c r="D41" s="97"/>
      <c r="E41" s="97"/>
      <c r="F41" s="263"/>
      <c r="G41" s="265"/>
      <c r="H41" s="265"/>
      <c r="I41" s="263"/>
      <c r="J41" s="265"/>
      <c r="K41" s="265"/>
      <c r="L41" s="263">
        <v>3200000429</v>
      </c>
      <c r="M41" s="265">
        <v>120</v>
      </c>
      <c r="N41" s="265"/>
      <c r="O41" s="263">
        <v>3200007239</v>
      </c>
      <c r="P41" s="265">
        <v>800</v>
      </c>
      <c r="Q41" s="265"/>
      <c r="R41" s="263"/>
      <c r="S41" s="265"/>
      <c r="T41" s="265"/>
      <c r="U41" s="263"/>
      <c r="V41" s="265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6"/>
      <c r="AP41" s="96"/>
      <c r="AQ41" s="96"/>
    </row>
    <row r="42" spans="1:43" s="60" customFormat="1" x14ac:dyDescent="0.4">
      <c r="A42" s="54"/>
      <c r="B42" s="47"/>
      <c r="C42" s="97"/>
      <c r="D42" s="97"/>
      <c r="E42" s="97"/>
      <c r="F42" s="263"/>
      <c r="G42" s="265"/>
      <c r="H42" s="265"/>
      <c r="I42" s="263"/>
      <c r="J42" s="265"/>
      <c r="K42" s="265"/>
      <c r="L42" s="263">
        <v>3200007302</v>
      </c>
      <c r="M42" s="265">
        <v>480</v>
      </c>
      <c r="N42" s="265"/>
      <c r="O42" s="263">
        <v>3200000993</v>
      </c>
      <c r="P42" s="265">
        <v>1040</v>
      </c>
      <c r="Q42" s="265"/>
      <c r="R42" s="263"/>
      <c r="S42" s="265"/>
      <c r="T42" s="265"/>
      <c r="U42" s="263"/>
      <c r="V42" s="265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6"/>
      <c r="AP42" s="96"/>
      <c r="AQ42" s="96"/>
    </row>
    <row r="43" spans="1:43" s="87" customFormat="1" x14ac:dyDescent="0.4">
      <c r="A43" s="292"/>
      <c r="B43" s="282" t="s">
        <v>174</v>
      </c>
      <c r="C43" s="283"/>
      <c r="D43" s="283"/>
      <c r="E43" s="283">
        <f>+E44</f>
        <v>0</v>
      </c>
      <c r="F43" s="284"/>
      <c r="G43" s="283">
        <f t="shared" ref="G43:V43" si="6">+G44</f>
        <v>0</v>
      </c>
      <c r="H43" s="283">
        <f t="shared" si="6"/>
        <v>0</v>
      </c>
      <c r="I43" s="284"/>
      <c r="J43" s="283">
        <f t="shared" si="6"/>
        <v>0</v>
      </c>
      <c r="K43" s="283">
        <f t="shared" si="6"/>
        <v>0</v>
      </c>
      <c r="L43" s="284"/>
      <c r="M43" s="283">
        <f t="shared" si="6"/>
        <v>11600</v>
      </c>
      <c r="N43" s="283">
        <f t="shared" si="6"/>
        <v>0</v>
      </c>
      <c r="O43" s="284"/>
      <c r="P43" s="283">
        <f t="shared" si="6"/>
        <v>0</v>
      </c>
      <c r="Q43" s="283">
        <f t="shared" si="6"/>
        <v>0</v>
      </c>
      <c r="R43" s="284"/>
      <c r="S43" s="283">
        <f t="shared" si="6"/>
        <v>0</v>
      </c>
      <c r="T43" s="283">
        <f t="shared" si="6"/>
        <v>0</v>
      </c>
      <c r="U43" s="284"/>
      <c r="V43" s="283">
        <f t="shared" si="6"/>
        <v>0</v>
      </c>
      <c r="W43" s="283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5"/>
      <c r="AP43" s="285">
        <f t="shared" ref="AP43" si="7">+AP44</f>
        <v>0</v>
      </c>
      <c r="AQ43" s="285"/>
    </row>
    <row r="44" spans="1:43" s="60" customFormat="1" x14ac:dyDescent="0.4">
      <c r="A44" s="55"/>
      <c r="B44" s="48" t="s">
        <v>175</v>
      </c>
      <c r="C44" s="97"/>
      <c r="D44" s="97"/>
      <c r="E44" s="97"/>
      <c r="F44" s="263"/>
      <c r="G44" s="265"/>
      <c r="H44" s="265"/>
      <c r="I44" s="263"/>
      <c r="J44" s="265"/>
      <c r="K44" s="265"/>
      <c r="L44" s="263">
        <v>3100005113</v>
      </c>
      <c r="M44" s="265">
        <v>11600</v>
      </c>
      <c r="N44" s="265"/>
      <c r="O44" s="263"/>
      <c r="P44" s="265"/>
      <c r="Q44" s="265"/>
      <c r="R44" s="263"/>
      <c r="S44" s="265"/>
      <c r="T44" s="265"/>
      <c r="U44" s="311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6"/>
      <c r="AP44" s="96"/>
      <c r="AQ44" s="96"/>
    </row>
    <row r="45" spans="1:43" s="87" customFormat="1" x14ac:dyDescent="0.4">
      <c r="A45" s="292"/>
      <c r="B45" s="282" t="s">
        <v>176</v>
      </c>
      <c r="C45" s="283">
        <v>10000</v>
      </c>
      <c r="D45" s="283">
        <f>+D46</f>
        <v>3500</v>
      </c>
      <c r="E45" s="283">
        <f>+E46</f>
        <v>0</v>
      </c>
      <c r="F45" s="284"/>
      <c r="G45" s="283">
        <f>+G46+G47</f>
        <v>3000</v>
      </c>
      <c r="H45" s="283">
        <f t="shared" ref="H45:T45" si="8">+H46</f>
        <v>2000</v>
      </c>
      <c r="I45" s="284"/>
      <c r="J45" s="283">
        <f>+J46+J47+J48</f>
        <v>2960</v>
      </c>
      <c r="K45" s="283">
        <f t="shared" si="8"/>
        <v>2000</v>
      </c>
      <c r="L45" s="284"/>
      <c r="M45" s="283">
        <f>M46+M47+M48</f>
        <v>1700</v>
      </c>
      <c r="N45" s="283">
        <f t="shared" si="8"/>
        <v>2000</v>
      </c>
      <c r="O45" s="284"/>
      <c r="P45" s="283">
        <f>+P46+P47+P48</f>
        <v>3200</v>
      </c>
      <c r="Q45" s="283">
        <f t="shared" si="8"/>
        <v>2000</v>
      </c>
      <c r="R45" s="284"/>
      <c r="S45" s="283">
        <f t="shared" si="8"/>
        <v>9800</v>
      </c>
      <c r="T45" s="283">
        <f t="shared" si="8"/>
        <v>2000</v>
      </c>
      <c r="U45" s="284"/>
      <c r="V45" s="283">
        <f>+V46+V47+V48</f>
        <v>11050</v>
      </c>
      <c r="W45" s="283"/>
      <c r="X45" s="283"/>
      <c r="Y45" s="283"/>
      <c r="Z45" s="283"/>
      <c r="AA45" s="283"/>
      <c r="AB45" s="283"/>
      <c r="AC45" s="283"/>
      <c r="AD45" s="283"/>
      <c r="AE45" s="283"/>
      <c r="AF45" s="283"/>
      <c r="AG45" s="283"/>
      <c r="AH45" s="283"/>
      <c r="AI45" s="283"/>
      <c r="AJ45" s="283"/>
      <c r="AK45" s="283"/>
      <c r="AL45" s="283"/>
      <c r="AM45" s="283"/>
      <c r="AN45" s="283"/>
      <c r="AO45" s="285"/>
      <c r="AP45" s="285">
        <f t="shared" ref="AP45" si="9">+AP46</f>
        <v>0</v>
      </c>
      <c r="AQ45" s="285"/>
    </row>
    <row r="46" spans="1:43" s="60" customFormat="1" x14ac:dyDescent="0.45">
      <c r="A46" s="54"/>
      <c r="B46" s="47" t="s">
        <v>177</v>
      </c>
      <c r="C46" s="97">
        <v>10000</v>
      </c>
      <c r="D46" s="97">
        <v>3500</v>
      </c>
      <c r="E46" s="97"/>
      <c r="F46" s="275">
        <v>3200000303</v>
      </c>
      <c r="G46" s="266">
        <v>2000</v>
      </c>
      <c r="H46" s="265">
        <v>2000</v>
      </c>
      <c r="I46" s="263">
        <v>3200000332</v>
      </c>
      <c r="J46" s="265">
        <v>2960</v>
      </c>
      <c r="K46" s="265">
        <v>2000</v>
      </c>
      <c r="L46" s="263">
        <v>3100010533</v>
      </c>
      <c r="M46" s="265">
        <v>800</v>
      </c>
      <c r="N46" s="265">
        <v>2000</v>
      </c>
      <c r="O46" s="263">
        <v>3100010192</v>
      </c>
      <c r="P46" s="265">
        <v>2400</v>
      </c>
      <c r="Q46" s="265">
        <v>2000</v>
      </c>
      <c r="R46" s="263">
        <v>3100014817</v>
      </c>
      <c r="S46" s="265">
        <v>9800</v>
      </c>
      <c r="T46" s="265">
        <v>2000</v>
      </c>
      <c r="U46" s="311">
        <v>3100014643</v>
      </c>
      <c r="V46" s="97">
        <v>450</v>
      </c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6"/>
      <c r="AP46" s="96">
        <v>0</v>
      </c>
      <c r="AQ46" s="96"/>
    </row>
    <row r="47" spans="1:43" s="60" customFormat="1" x14ac:dyDescent="0.45">
      <c r="A47" s="54"/>
      <c r="B47" s="47"/>
      <c r="C47" s="97"/>
      <c r="D47" s="97"/>
      <c r="E47" s="97"/>
      <c r="F47" s="275">
        <v>3200000617</v>
      </c>
      <c r="G47" s="266">
        <v>1000</v>
      </c>
      <c r="H47" s="265"/>
      <c r="I47" s="263"/>
      <c r="J47" s="265"/>
      <c r="K47" s="265"/>
      <c r="L47" s="293">
        <v>3100009482</v>
      </c>
      <c r="M47" s="294">
        <v>900</v>
      </c>
      <c r="N47" s="265"/>
      <c r="O47" s="263">
        <v>3100005966</v>
      </c>
      <c r="P47" s="265">
        <v>800</v>
      </c>
      <c r="Q47" s="265"/>
      <c r="R47" s="263"/>
      <c r="S47" s="265"/>
      <c r="T47" s="265"/>
      <c r="U47" s="311">
        <v>3100018816</v>
      </c>
      <c r="V47" s="97">
        <v>10600</v>
      </c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6"/>
      <c r="AP47" s="96"/>
      <c r="AQ47" s="96"/>
    </row>
    <row r="48" spans="1:43" s="60" customFormat="1" x14ac:dyDescent="0.45">
      <c r="A48" s="54"/>
      <c r="B48" s="47"/>
      <c r="C48" s="97"/>
      <c r="D48" s="97"/>
      <c r="E48" s="97"/>
      <c r="F48" s="275"/>
      <c r="G48" s="268"/>
      <c r="H48" s="265"/>
      <c r="I48" s="263"/>
      <c r="J48" s="265"/>
      <c r="K48" s="265"/>
      <c r="L48" s="263"/>
      <c r="M48" s="265"/>
      <c r="N48" s="265"/>
      <c r="O48" s="263"/>
      <c r="P48" s="265"/>
      <c r="Q48" s="265"/>
      <c r="R48" s="263"/>
      <c r="S48" s="265"/>
      <c r="T48" s="265"/>
      <c r="U48" s="311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6"/>
      <c r="AP48" s="96"/>
      <c r="AQ48" s="96"/>
    </row>
    <row r="49" spans="1:43" s="85" customFormat="1" x14ac:dyDescent="0.4">
      <c r="A49" s="50"/>
      <c r="B49" s="57" t="s">
        <v>152</v>
      </c>
      <c r="C49" s="94">
        <f>+C50+C51+C52+C53+C54+C55+C56+C57+C60+C62</f>
        <v>189300</v>
      </c>
      <c r="D49" s="94">
        <f>+D50+D51+D52+D53+D54+D55+D56+D57+D60+D62</f>
        <v>138802.38</v>
      </c>
      <c r="E49" s="94">
        <f>+E50+E51+E52+E53+E54+E55+E56+E57+E60+E62</f>
        <v>65500</v>
      </c>
      <c r="F49" s="147"/>
      <c r="G49" s="94">
        <f>+G50+G51+G52+G53+G54+G55+G56+G57+G60+G62</f>
        <v>59800</v>
      </c>
      <c r="H49" s="94">
        <f>+H50+H51+H52+H53+H54+H55+H56+H57+H60+H62</f>
        <v>23600</v>
      </c>
      <c r="I49" s="147"/>
      <c r="J49" s="94">
        <f>J50+J51+J52+J53+J54+J55+J56+J57+J60+J62</f>
        <v>4251</v>
      </c>
      <c r="K49" s="94">
        <f>+K50+K51+K52+K53+K54+K55+K56+K57+K60+K62</f>
        <v>18220</v>
      </c>
      <c r="L49" s="147"/>
      <c r="M49" s="94">
        <f>+M50+M51+M52+M53+M54+M55+M56+M57+M60+M62</f>
        <v>9600.1</v>
      </c>
      <c r="N49" s="94">
        <f>+N50+N51+N52+N53+N54+N55+N56+N57+N60+N62</f>
        <v>21220</v>
      </c>
      <c r="O49" s="147"/>
      <c r="P49" s="94">
        <f>P50+P51+P52+P53+P54+P55+P56+P57+P60+P62</f>
        <v>6748.1</v>
      </c>
      <c r="Q49" s="94">
        <f>+Q50+Q51+Q52+Q53+Q54+Q55+Q56+Q57+Q60+Q62</f>
        <v>18220</v>
      </c>
      <c r="R49" s="147"/>
      <c r="S49" s="94">
        <f>S50+S51+S52+S53+S54+S55+S56+S57+S60+S62</f>
        <v>9911</v>
      </c>
      <c r="T49" s="94">
        <f>+T50+T51+T52+T53+T54+T55+T56+T57+T60+T62</f>
        <v>45220</v>
      </c>
      <c r="U49" s="147"/>
      <c r="V49" s="94">
        <f>V50+V51+V52+V53+V54+V55+V56+V57+V60+V62</f>
        <v>6462</v>
      </c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5"/>
      <c r="AP49" s="95">
        <f>+AP50+AP51+AP52+AP53+AP54+AP55+AP56+AP57+AP60+AP62</f>
        <v>0</v>
      </c>
      <c r="AQ49" s="95"/>
    </row>
    <row r="50" spans="1:43" s="60" customFormat="1" x14ac:dyDescent="0.4">
      <c r="A50" s="51"/>
      <c r="B50" s="48" t="s">
        <v>178</v>
      </c>
      <c r="C50" s="97"/>
      <c r="D50" s="97"/>
      <c r="E50" s="97"/>
      <c r="F50" s="263"/>
      <c r="G50" s="265"/>
      <c r="H50" s="265"/>
      <c r="I50" s="263"/>
      <c r="J50" s="265"/>
      <c r="K50" s="265"/>
      <c r="L50" s="263"/>
      <c r="M50" s="265"/>
      <c r="N50" s="265"/>
      <c r="O50" s="263"/>
      <c r="P50" s="265"/>
      <c r="Q50" s="265"/>
      <c r="R50" s="263"/>
      <c r="S50" s="265"/>
      <c r="T50" s="265"/>
      <c r="U50" s="311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6"/>
      <c r="AP50" s="96"/>
      <c r="AQ50" s="96"/>
    </row>
    <row r="51" spans="1:43" s="60" customFormat="1" x14ac:dyDescent="0.4">
      <c r="A51" s="51"/>
      <c r="B51" s="48" t="s">
        <v>179</v>
      </c>
      <c r="C51" s="97"/>
      <c r="D51" s="97"/>
      <c r="E51" s="97"/>
      <c r="F51" s="263"/>
      <c r="G51" s="265"/>
      <c r="H51" s="265"/>
      <c r="I51" s="263"/>
      <c r="J51" s="265"/>
      <c r="K51" s="265"/>
      <c r="L51" s="263">
        <v>3100012817</v>
      </c>
      <c r="M51" s="265">
        <v>1945</v>
      </c>
      <c r="N51" s="265"/>
      <c r="O51" s="263"/>
      <c r="P51" s="265"/>
      <c r="Q51" s="265"/>
      <c r="R51" s="263">
        <v>3100012898</v>
      </c>
      <c r="S51" s="265">
        <v>2500</v>
      </c>
      <c r="T51" s="265"/>
      <c r="U51" s="311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6"/>
      <c r="AP51" s="96"/>
      <c r="AQ51" s="96"/>
    </row>
    <row r="52" spans="1:43" s="60" customFormat="1" x14ac:dyDescent="0.4">
      <c r="A52" s="51"/>
      <c r="B52" s="48" t="s">
        <v>180</v>
      </c>
      <c r="C52" s="97">
        <v>10000</v>
      </c>
      <c r="D52" s="97">
        <v>5000</v>
      </c>
      <c r="E52" s="97"/>
      <c r="F52" s="263"/>
      <c r="G52" s="265"/>
      <c r="H52" s="265">
        <v>2500</v>
      </c>
      <c r="I52" s="263"/>
      <c r="J52" s="265"/>
      <c r="K52" s="265"/>
      <c r="L52" s="263"/>
      <c r="M52" s="265"/>
      <c r="N52" s="265">
        <v>2500</v>
      </c>
      <c r="O52" s="263"/>
      <c r="P52" s="265"/>
      <c r="Q52" s="265"/>
      <c r="R52" s="263"/>
      <c r="S52" s="265"/>
      <c r="T52" s="265">
        <v>5000</v>
      </c>
      <c r="U52" s="311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6"/>
      <c r="AP52" s="96">
        <v>0</v>
      </c>
      <c r="AQ52" s="96"/>
    </row>
    <row r="53" spans="1:43" s="60" customFormat="1" x14ac:dyDescent="0.4">
      <c r="A53" s="51"/>
      <c r="B53" s="48" t="s">
        <v>181</v>
      </c>
      <c r="C53" s="97">
        <v>10000</v>
      </c>
      <c r="D53" s="97">
        <v>5000</v>
      </c>
      <c r="E53" s="97"/>
      <c r="F53" s="263"/>
      <c r="G53" s="265"/>
      <c r="H53" s="265">
        <v>2000</v>
      </c>
      <c r="I53" s="263"/>
      <c r="J53" s="265"/>
      <c r="K53" s="265"/>
      <c r="L53" s="263"/>
      <c r="M53" s="265"/>
      <c r="N53" s="265">
        <v>3000</v>
      </c>
      <c r="O53" s="263"/>
      <c r="P53" s="265"/>
      <c r="Q53" s="265"/>
      <c r="R53" s="263"/>
      <c r="S53" s="265"/>
      <c r="T53" s="265">
        <v>2000</v>
      </c>
      <c r="U53" s="311"/>
      <c r="V53" s="97"/>
      <c r="W53" s="97">
        <v>3000</v>
      </c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6"/>
      <c r="AP53" s="96">
        <v>0</v>
      </c>
      <c r="AQ53" s="96"/>
    </row>
    <row r="54" spans="1:43" s="60" customFormat="1" x14ac:dyDescent="0.4">
      <c r="A54" s="51"/>
      <c r="B54" s="48" t="s">
        <v>182</v>
      </c>
      <c r="C54" s="97">
        <v>5000</v>
      </c>
      <c r="D54" s="97">
        <v>5000</v>
      </c>
      <c r="E54" s="97"/>
      <c r="F54" s="263"/>
      <c r="G54" s="265"/>
      <c r="H54" s="265"/>
      <c r="I54" s="263"/>
      <c r="J54" s="265"/>
      <c r="K54" s="265">
        <v>2500</v>
      </c>
      <c r="L54" s="263"/>
      <c r="M54" s="265"/>
      <c r="N54" s="265"/>
      <c r="O54" s="263"/>
      <c r="P54" s="265"/>
      <c r="Q54" s="265"/>
      <c r="R54" s="263"/>
      <c r="S54" s="265"/>
      <c r="T54" s="265">
        <v>2500</v>
      </c>
      <c r="U54" s="311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6"/>
      <c r="AP54" s="96">
        <v>0</v>
      </c>
      <c r="AQ54" s="96"/>
    </row>
    <row r="55" spans="1:43" s="60" customFormat="1" x14ac:dyDescent="0.4">
      <c r="A55" s="51"/>
      <c r="B55" s="48" t="s">
        <v>183</v>
      </c>
      <c r="C55" s="97"/>
      <c r="D55" s="97"/>
      <c r="E55" s="97"/>
      <c r="F55" s="263"/>
      <c r="G55" s="265"/>
      <c r="H55" s="265"/>
      <c r="I55" s="263"/>
      <c r="J55" s="265"/>
      <c r="K55" s="265"/>
      <c r="L55" s="263"/>
      <c r="M55" s="265"/>
      <c r="N55" s="265"/>
      <c r="O55" s="263"/>
      <c r="P55" s="265"/>
      <c r="Q55" s="265"/>
      <c r="R55" s="263"/>
      <c r="S55" s="265"/>
      <c r="T55" s="265"/>
      <c r="U55" s="311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6"/>
      <c r="AP55" s="96"/>
      <c r="AQ55" s="96"/>
    </row>
    <row r="56" spans="1:43" s="60" customFormat="1" x14ac:dyDescent="0.4">
      <c r="A56" s="51"/>
      <c r="B56" s="48" t="s">
        <v>184</v>
      </c>
      <c r="C56" s="97">
        <v>2420</v>
      </c>
      <c r="D56" s="97">
        <v>2420</v>
      </c>
      <c r="E56" s="97"/>
      <c r="F56" s="263"/>
      <c r="G56" s="265"/>
      <c r="H56" s="265">
        <v>220</v>
      </c>
      <c r="I56" s="263"/>
      <c r="J56" s="265"/>
      <c r="K56" s="265">
        <v>220</v>
      </c>
      <c r="L56" s="263">
        <v>3600010340</v>
      </c>
      <c r="M56" s="265">
        <v>210</v>
      </c>
      <c r="N56" s="265">
        <v>220</v>
      </c>
      <c r="O56" s="263">
        <v>3600016758</v>
      </c>
      <c r="P56" s="265">
        <v>180</v>
      </c>
      <c r="Q56" s="265">
        <v>220</v>
      </c>
      <c r="R56" s="263">
        <v>3600020051</v>
      </c>
      <c r="S56" s="265">
        <v>220</v>
      </c>
      <c r="T56" s="265">
        <v>220</v>
      </c>
      <c r="U56" s="311">
        <v>3600022587</v>
      </c>
      <c r="V56" s="97">
        <v>190</v>
      </c>
      <c r="W56" s="97">
        <v>220</v>
      </c>
      <c r="X56" s="97"/>
      <c r="Y56" s="97"/>
      <c r="Z56" s="97">
        <v>220</v>
      </c>
      <c r="AA56" s="97"/>
      <c r="AB56" s="97"/>
      <c r="AC56" s="97">
        <v>220</v>
      </c>
      <c r="AD56" s="97"/>
      <c r="AE56" s="97"/>
      <c r="AF56" s="97">
        <v>220</v>
      </c>
      <c r="AG56" s="97"/>
      <c r="AH56" s="97"/>
      <c r="AI56" s="97">
        <v>220</v>
      </c>
      <c r="AJ56" s="97"/>
      <c r="AK56" s="97"/>
      <c r="AL56" s="97">
        <v>220</v>
      </c>
      <c r="AM56" s="97"/>
      <c r="AN56" s="97"/>
      <c r="AO56" s="96"/>
      <c r="AP56" s="96">
        <v>0</v>
      </c>
      <c r="AQ56" s="96"/>
    </row>
    <row r="57" spans="1:43" s="86" customFormat="1" x14ac:dyDescent="0.4">
      <c r="A57" s="52"/>
      <c r="B57" s="58" t="s">
        <v>185</v>
      </c>
      <c r="C57" s="98">
        <f>SUM(C58)</f>
        <v>50000</v>
      </c>
      <c r="D57" s="98">
        <f>SUM(D58)</f>
        <v>15000</v>
      </c>
      <c r="E57" s="98">
        <f>SUM(E58)</f>
        <v>5000</v>
      </c>
      <c r="F57" s="148"/>
      <c r="G57" s="98">
        <f t="shared" ref="G57:T57" si="10">SUM(G58)</f>
        <v>0</v>
      </c>
      <c r="H57" s="98">
        <f t="shared" si="10"/>
        <v>10000</v>
      </c>
      <c r="I57" s="148"/>
      <c r="J57" s="98">
        <f t="shared" si="10"/>
        <v>3651</v>
      </c>
      <c r="K57" s="98">
        <f t="shared" si="10"/>
        <v>10000</v>
      </c>
      <c r="L57" s="148"/>
      <c r="M57" s="98">
        <f t="shared" si="10"/>
        <v>6965.1</v>
      </c>
      <c r="N57" s="98">
        <f t="shared" si="10"/>
        <v>10000</v>
      </c>
      <c r="O57" s="148"/>
      <c r="P57" s="98">
        <f t="shared" si="10"/>
        <v>6068.1</v>
      </c>
      <c r="Q57" s="98">
        <f t="shared" si="10"/>
        <v>10000</v>
      </c>
      <c r="R57" s="148"/>
      <c r="S57" s="98">
        <f t="shared" si="10"/>
        <v>0</v>
      </c>
      <c r="T57" s="98">
        <f t="shared" si="10"/>
        <v>10000</v>
      </c>
      <c r="U57" s="148"/>
      <c r="V57" s="98">
        <f>SUM(V58:V59)</f>
        <v>4192</v>
      </c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9"/>
      <c r="AP57" s="99">
        <f t="shared" ref="AP57" si="11">SUM(AP58)</f>
        <v>0</v>
      </c>
      <c r="AQ57" s="99"/>
    </row>
    <row r="58" spans="1:43" s="60" customFormat="1" x14ac:dyDescent="0.4">
      <c r="A58" s="46"/>
      <c r="B58" s="48" t="s">
        <v>186</v>
      </c>
      <c r="C58" s="97">
        <v>50000</v>
      </c>
      <c r="D58" s="97">
        <v>15000</v>
      </c>
      <c r="E58" s="97">
        <v>5000</v>
      </c>
      <c r="F58" s="263"/>
      <c r="G58" s="265"/>
      <c r="H58" s="97">
        <v>10000</v>
      </c>
      <c r="I58" s="263">
        <v>3100008701</v>
      </c>
      <c r="J58" s="265">
        <v>3651</v>
      </c>
      <c r="K58" s="265">
        <v>10000</v>
      </c>
      <c r="L58" s="263">
        <v>3100009574</v>
      </c>
      <c r="M58" s="265">
        <v>6965.1</v>
      </c>
      <c r="N58" s="265">
        <v>10000</v>
      </c>
      <c r="O58" s="263">
        <v>3100007105</v>
      </c>
      <c r="P58" s="265">
        <v>6068.1</v>
      </c>
      <c r="Q58" s="265">
        <v>10000</v>
      </c>
      <c r="R58" s="263"/>
      <c r="S58" s="265"/>
      <c r="T58" s="265">
        <v>10000</v>
      </c>
      <c r="U58" s="311">
        <v>3100017307</v>
      </c>
      <c r="V58" s="97">
        <v>2392</v>
      </c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6"/>
      <c r="AP58" s="96">
        <v>0</v>
      </c>
      <c r="AQ58" s="96"/>
    </row>
    <row r="59" spans="1:43" s="60" customFormat="1" x14ac:dyDescent="0.4">
      <c r="A59" s="46"/>
      <c r="B59" s="48"/>
      <c r="C59" s="97"/>
      <c r="D59" s="97"/>
      <c r="E59" s="97"/>
      <c r="F59" s="263"/>
      <c r="G59" s="265"/>
      <c r="H59" s="97"/>
      <c r="I59" s="263"/>
      <c r="J59" s="265"/>
      <c r="K59" s="265"/>
      <c r="L59" s="263"/>
      <c r="M59" s="265"/>
      <c r="N59" s="265"/>
      <c r="O59" s="263"/>
      <c r="P59" s="265"/>
      <c r="Q59" s="265"/>
      <c r="R59" s="263"/>
      <c r="S59" s="265"/>
      <c r="T59" s="265"/>
      <c r="U59" s="311">
        <v>3100017431</v>
      </c>
      <c r="V59" s="97">
        <v>1800</v>
      </c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6"/>
      <c r="AP59" s="96"/>
      <c r="AQ59" s="96"/>
    </row>
    <row r="60" spans="1:43" s="86" customFormat="1" x14ac:dyDescent="0.4">
      <c r="A60" s="52"/>
      <c r="B60" s="58" t="s">
        <v>187</v>
      </c>
      <c r="C60" s="98">
        <f>SUM(C61)</f>
        <v>20880</v>
      </c>
      <c r="D60" s="98">
        <f>SUM(D61)</f>
        <v>0</v>
      </c>
      <c r="E60" s="98">
        <f>SUM(E61)</f>
        <v>0</v>
      </c>
      <c r="F60" s="148"/>
      <c r="G60" s="98">
        <f t="shared" ref="G60:V60" si="12">SUM(G61)</f>
        <v>0</v>
      </c>
      <c r="H60" s="98">
        <f t="shared" si="12"/>
        <v>5880</v>
      </c>
      <c r="I60" s="148"/>
      <c r="J60" s="98">
        <f t="shared" si="12"/>
        <v>0</v>
      </c>
      <c r="K60" s="98">
        <f t="shared" si="12"/>
        <v>5000</v>
      </c>
      <c r="L60" s="148"/>
      <c r="M60" s="98">
        <f t="shared" si="12"/>
        <v>0</v>
      </c>
      <c r="N60" s="98">
        <f t="shared" si="12"/>
        <v>5000</v>
      </c>
      <c r="O60" s="148"/>
      <c r="P60" s="98">
        <f t="shared" si="12"/>
        <v>0</v>
      </c>
      <c r="Q60" s="98">
        <f t="shared" si="12"/>
        <v>5000</v>
      </c>
      <c r="R60" s="148"/>
      <c r="S60" s="98">
        <f t="shared" si="12"/>
        <v>0</v>
      </c>
      <c r="T60" s="98">
        <f t="shared" si="12"/>
        <v>5000</v>
      </c>
      <c r="U60" s="148"/>
      <c r="V60" s="98">
        <f t="shared" si="12"/>
        <v>0</v>
      </c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9"/>
      <c r="AP60" s="99">
        <f t="shared" ref="AP60" si="13">SUM(AP61)</f>
        <v>0</v>
      </c>
      <c r="AQ60" s="99"/>
    </row>
    <row r="61" spans="1:43" s="60" customFormat="1" x14ac:dyDescent="0.4">
      <c r="A61" s="46"/>
      <c r="B61" s="48" t="s">
        <v>188</v>
      </c>
      <c r="C61" s="265">
        <v>20880</v>
      </c>
      <c r="D61" s="265"/>
      <c r="E61" s="265"/>
      <c r="F61" s="263"/>
      <c r="G61" s="265"/>
      <c r="H61" s="265">
        <v>5880</v>
      </c>
      <c r="I61" s="263"/>
      <c r="J61" s="265"/>
      <c r="K61" s="265">
        <v>5000</v>
      </c>
      <c r="L61" s="263"/>
      <c r="M61" s="265"/>
      <c r="N61" s="265">
        <v>5000</v>
      </c>
      <c r="O61" s="263"/>
      <c r="P61" s="265"/>
      <c r="Q61" s="265">
        <v>5000</v>
      </c>
      <c r="R61" s="263"/>
      <c r="S61" s="265"/>
      <c r="T61" s="265">
        <v>5000</v>
      </c>
      <c r="U61" s="311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6"/>
      <c r="AP61" s="96">
        <v>0</v>
      </c>
      <c r="AQ61" s="96"/>
    </row>
    <row r="62" spans="1:43" s="86" customFormat="1" x14ac:dyDescent="0.4">
      <c r="A62" s="52"/>
      <c r="B62" s="58" t="s">
        <v>189</v>
      </c>
      <c r="C62" s="98">
        <f>+C63+C64+C65</f>
        <v>91000</v>
      </c>
      <c r="D62" s="98">
        <f>+D63+D64+D65</f>
        <v>106382.38</v>
      </c>
      <c r="E62" s="98">
        <f>+E63+E64+E65</f>
        <v>60500</v>
      </c>
      <c r="F62" s="148"/>
      <c r="G62" s="98">
        <f t="shared" ref="G62:V62" si="14">+G63+G64+G65</f>
        <v>59800</v>
      </c>
      <c r="H62" s="98">
        <f t="shared" si="14"/>
        <v>3000</v>
      </c>
      <c r="I62" s="148"/>
      <c r="J62" s="98">
        <f t="shared" si="14"/>
        <v>600</v>
      </c>
      <c r="K62" s="98">
        <f t="shared" si="14"/>
        <v>500</v>
      </c>
      <c r="L62" s="148"/>
      <c r="M62" s="98">
        <f t="shared" si="14"/>
        <v>480</v>
      </c>
      <c r="N62" s="98">
        <f t="shared" si="14"/>
        <v>500</v>
      </c>
      <c r="O62" s="148"/>
      <c r="P62" s="98">
        <f t="shared" si="14"/>
        <v>500</v>
      </c>
      <c r="Q62" s="98">
        <f t="shared" si="14"/>
        <v>3000</v>
      </c>
      <c r="R62" s="148"/>
      <c r="S62" s="98">
        <f t="shared" si="14"/>
        <v>7191</v>
      </c>
      <c r="T62" s="98">
        <f t="shared" si="14"/>
        <v>20500</v>
      </c>
      <c r="U62" s="148"/>
      <c r="V62" s="98">
        <f t="shared" si="14"/>
        <v>2080</v>
      </c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9"/>
      <c r="AP62" s="99">
        <f t="shared" ref="AP62" si="15">+AP63+AP64+AP65</f>
        <v>0</v>
      </c>
      <c r="AQ62" s="99"/>
    </row>
    <row r="63" spans="1:43" s="60" customFormat="1" x14ac:dyDescent="0.45">
      <c r="A63" s="46"/>
      <c r="B63" s="48" t="s">
        <v>190</v>
      </c>
      <c r="C63" s="97">
        <v>80000</v>
      </c>
      <c r="D63" s="97">
        <v>95382.38</v>
      </c>
      <c r="E63" s="265">
        <v>60000</v>
      </c>
      <c r="F63" s="276">
        <v>3100005607</v>
      </c>
      <c r="G63" s="267">
        <v>59800</v>
      </c>
      <c r="H63" s="265"/>
      <c r="I63" s="263"/>
      <c r="J63" s="265"/>
      <c r="K63" s="265"/>
      <c r="L63" s="263"/>
      <c r="M63" s="265"/>
      <c r="N63" s="265"/>
      <c r="O63" s="263"/>
      <c r="P63" s="265"/>
      <c r="Q63" s="265"/>
      <c r="R63" s="263">
        <v>3100014231</v>
      </c>
      <c r="S63" s="265">
        <v>6501</v>
      </c>
      <c r="T63" s="265">
        <v>20000</v>
      </c>
      <c r="U63" s="263">
        <v>3100016473</v>
      </c>
      <c r="V63" s="265">
        <v>1490</v>
      </c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7"/>
      <c r="AJ63" s="97"/>
      <c r="AK63" s="97"/>
      <c r="AL63" s="97"/>
      <c r="AM63" s="97"/>
      <c r="AN63" s="97"/>
      <c r="AO63" s="96"/>
      <c r="AP63" s="96">
        <v>0</v>
      </c>
      <c r="AQ63" s="96"/>
    </row>
    <row r="64" spans="1:43" s="60" customFormat="1" x14ac:dyDescent="0.4">
      <c r="A64" s="46"/>
      <c r="B64" s="48" t="s">
        <v>191</v>
      </c>
      <c r="C64" s="97">
        <v>6000</v>
      </c>
      <c r="D64" s="97">
        <v>6000</v>
      </c>
      <c r="E64" s="265">
        <v>500</v>
      </c>
      <c r="F64" s="263"/>
      <c r="G64" s="265"/>
      <c r="H64" s="265">
        <v>500</v>
      </c>
      <c r="I64" s="263">
        <v>3600007581</v>
      </c>
      <c r="J64" s="265">
        <v>600</v>
      </c>
      <c r="K64" s="265">
        <v>500</v>
      </c>
      <c r="L64" s="263">
        <v>3600010340</v>
      </c>
      <c r="M64" s="265">
        <v>480</v>
      </c>
      <c r="N64" s="265">
        <v>500</v>
      </c>
      <c r="O64" s="263">
        <v>3600016758</v>
      </c>
      <c r="P64" s="265">
        <v>500</v>
      </c>
      <c r="Q64" s="265">
        <v>500</v>
      </c>
      <c r="R64" s="263">
        <v>3600020051</v>
      </c>
      <c r="S64" s="265">
        <v>690</v>
      </c>
      <c r="T64" s="265">
        <v>500</v>
      </c>
      <c r="U64" s="263">
        <v>3600022587</v>
      </c>
      <c r="V64" s="265">
        <v>590</v>
      </c>
      <c r="W64" s="97">
        <v>500</v>
      </c>
      <c r="X64" s="97"/>
      <c r="Y64" s="97"/>
      <c r="Z64" s="97">
        <v>500</v>
      </c>
      <c r="AA64" s="97"/>
      <c r="AB64" s="97"/>
      <c r="AC64" s="97">
        <v>500</v>
      </c>
      <c r="AD64" s="97"/>
      <c r="AE64" s="97"/>
      <c r="AF64" s="97">
        <v>500</v>
      </c>
      <c r="AG64" s="97"/>
      <c r="AH64" s="97"/>
      <c r="AI64" s="97">
        <v>500</v>
      </c>
      <c r="AJ64" s="97"/>
      <c r="AK64" s="97"/>
      <c r="AL64" s="97">
        <v>500</v>
      </c>
      <c r="AM64" s="97"/>
      <c r="AN64" s="97"/>
      <c r="AO64" s="96"/>
      <c r="AP64" s="96">
        <v>0</v>
      </c>
      <c r="AQ64" s="96"/>
    </row>
    <row r="65" spans="1:43" s="60" customFormat="1" x14ac:dyDescent="0.4">
      <c r="A65" s="46"/>
      <c r="B65" s="48" t="s">
        <v>192</v>
      </c>
      <c r="C65" s="97">
        <v>5000</v>
      </c>
      <c r="D65" s="97">
        <v>5000</v>
      </c>
      <c r="E65" s="265"/>
      <c r="F65" s="263"/>
      <c r="G65" s="265"/>
      <c r="H65" s="265">
        <v>2500</v>
      </c>
      <c r="I65" s="263"/>
      <c r="J65" s="265"/>
      <c r="K65" s="265"/>
      <c r="L65" s="263"/>
      <c r="M65" s="265"/>
      <c r="N65" s="265"/>
      <c r="O65" s="263"/>
      <c r="P65" s="265"/>
      <c r="Q65" s="265">
        <v>2500</v>
      </c>
      <c r="R65" s="263"/>
      <c r="S65" s="265"/>
      <c r="T65" s="265"/>
      <c r="U65" s="263"/>
      <c r="V65" s="265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  <c r="AO65" s="96"/>
      <c r="AP65" s="96">
        <v>0</v>
      </c>
      <c r="AQ65" s="96"/>
    </row>
    <row r="66" spans="1:43" s="63" customFormat="1" x14ac:dyDescent="0.4">
      <c r="A66" s="66"/>
      <c r="B66" s="88" t="s">
        <v>148</v>
      </c>
      <c r="C66" s="92">
        <f>C67+C71+C73+C74</f>
        <v>150600</v>
      </c>
      <c r="D66" s="92">
        <f>+D67+D69+D73+D74</f>
        <v>114731.86</v>
      </c>
      <c r="E66" s="92">
        <f>+E67+E69+E73+E74</f>
        <v>12150</v>
      </c>
      <c r="F66" s="146"/>
      <c r="G66" s="92">
        <f>G67+G71+G72+G73+G74</f>
        <v>6595.34</v>
      </c>
      <c r="H66" s="92">
        <f>+H67+H69+H73+H74</f>
        <v>12150</v>
      </c>
      <c r="I66" s="146"/>
      <c r="J66" s="92">
        <f>+J67+J71+J73+J74</f>
        <v>8468.67</v>
      </c>
      <c r="K66" s="92">
        <f>+K67+K69+K73+K74</f>
        <v>12150</v>
      </c>
      <c r="L66" s="146"/>
      <c r="M66" s="92">
        <f>+M67+M71+M73+M74</f>
        <v>7318.4400000000005</v>
      </c>
      <c r="N66" s="92">
        <f>+N67+N69+N73+N74</f>
        <v>12150</v>
      </c>
      <c r="O66" s="146"/>
      <c r="P66" s="92">
        <f>+P67+P71+P73+P74</f>
        <v>9006.7099999999991</v>
      </c>
      <c r="Q66" s="92">
        <f>+Q67+Q69+Q73+Q74</f>
        <v>12150</v>
      </c>
      <c r="R66" s="146"/>
      <c r="S66" s="92">
        <f>+S67+S71+S73+S72+S74</f>
        <v>8835.3700000000008</v>
      </c>
      <c r="T66" s="92">
        <f>+T67+T69+T73+T74</f>
        <v>12150</v>
      </c>
      <c r="U66" s="146"/>
      <c r="V66" s="92">
        <f>V67+V71+V73+V74</f>
        <v>6541.35</v>
      </c>
      <c r="W66" s="92"/>
      <c r="X66" s="92"/>
      <c r="Y66" s="92">
        <f>Y67+Y71+Y73+Y74</f>
        <v>0</v>
      </c>
      <c r="Z66" s="92"/>
      <c r="AA66" s="92"/>
      <c r="AB66" s="92">
        <f>AB67+AB71+AB73+AB74</f>
        <v>0</v>
      </c>
      <c r="AC66" s="92"/>
      <c r="AD66" s="92"/>
      <c r="AE66" s="92">
        <f>AE67+AE71+AE73+AE74</f>
        <v>0</v>
      </c>
      <c r="AF66" s="92"/>
      <c r="AG66" s="92"/>
      <c r="AH66" s="92">
        <f>AH67+AH71+AH73+AH74</f>
        <v>0</v>
      </c>
      <c r="AI66" s="92"/>
      <c r="AJ66" s="92"/>
      <c r="AK66" s="92">
        <f>AK67+AK71+AK73+AK74</f>
        <v>0</v>
      </c>
      <c r="AL66" s="92"/>
      <c r="AM66" s="92"/>
      <c r="AN66" s="92">
        <f>AN67+AN71+AN73+AN74</f>
        <v>0</v>
      </c>
      <c r="AO66" s="93"/>
      <c r="AP66" s="93">
        <f>+AP67+AP69+AP73+AP74</f>
        <v>0</v>
      </c>
      <c r="AQ66" s="93"/>
    </row>
    <row r="67" spans="1:43" s="85" customFormat="1" x14ac:dyDescent="0.4">
      <c r="A67" s="50"/>
      <c r="B67" s="57" t="s">
        <v>193</v>
      </c>
      <c r="C67" s="94">
        <v>40000</v>
      </c>
      <c r="D67" s="94">
        <f>+D68</f>
        <v>20000</v>
      </c>
      <c r="E67" s="94">
        <f>+E68</f>
        <v>3500</v>
      </c>
      <c r="F67" s="147"/>
      <c r="G67" s="94">
        <f>G68+G69+G70</f>
        <v>2162.58</v>
      </c>
      <c r="H67" s="94">
        <f t="shared" ref="H67:T67" si="16">+H68</f>
        <v>3500</v>
      </c>
      <c r="I67" s="147"/>
      <c r="J67" s="94">
        <f>+J68+J69+J70</f>
        <v>2241.86</v>
      </c>
      <c r="K67" s="94">
        <f t="shared" si="16"/>
        <v>3500</v>
      </c>
      <c r="L67" s="147"/>
      <c r="M67" s="94">
        <f>+M68+M69+M70</f>
        <v>2272.36</v>
      </c>
      <c r="N67" s="94">
        <f t="shared" si="16"/>
        <v>3500</v>
      </c>
      <c r="O67" s="147"/>
      <c r="P67" s="94">
        <f>+P68+P69+P70</f>
        <v>1976.56</v>
      </c>
      <c r="Q67" s="94">
        <f t="shared" si="16"/>
        <v>3500</v>
      </c>
      <c r="R67" s="147"/>
      <c r="S67" s="94">
        <f>+S68+S69+S70</f>
        <v>2477.6400000000003</v>
      </c>
      <c r="T67" s="94">
        <f t="shared" si="16"/>
        <v>3500</v>
      </c>
      <c r="U67" s="147"/>
      <c r="V67" s="94">
        <f>+V68+V69+V70</f>
        <v>961.19</v>
      </c>
      <c r="W67" s="94"/>
      <c r="X67" s="94"/>
      <c r="Y67" s="94">
        <f>Y68+Y69+Y70</f>
        <v>0</v>
      </c>
      <c r="Z67" s="94"/>
      <c r="AA67" s="94"/>
      <c r="AB67" s="94">
        <f>AB68+AB69+AB70</f>
        <v>0</v>
      </c>
      <c r="AC67" s="94"/>
      <c r="AD67" s="94"/>
      <c r="AE67" s="94">
        <f>AE68+AE69+AE70</f>
        <v>0</v>
      </c>
      <c r="AF67" s="94"/>
      <c r="AG67" s="94"/>
      <c r="AH67" s="94">
        <f>AH68+AH69+AH70</f>
        <v>0</v>
      </c>
      <c r="AI67" s="94"/>
      <c r="AJ67" s="94"/>
      <c r="AK67" s="94">
        <f>AK68+AK69+AK70</f>
        <v>0</v>
      </c>
      <c r="AL67" s="94"/>
      <c r="AM67" s="94"/>
      <c r="AN67" s="94">
        <f>AN68+AN69+AN70</f>
        <v>0</v>
      </c>
      <c r="AO67" s="95"/>
      <c r="AP67" s="95">
        <f t="shared" ref="AP67" si="17">+AP68</f>
        <v>0</v>
      </c>
      <c r="AQ67" s="95"/>
    </row>
    <row r="68" spans="1:43" s="60" customFormat="1" x14ac:dyDescent="0.45">
      <c r="A68" s="51"/>
      <c r="B68" s="273" t="s">
        <v>194</v>
      </c>
      <c r="C68" s="265">
        <v>40000</v>
      </c>
      <c r="D68" s="265">
        <v>20000</v>
      </c>
      <c r="E68" s="265">
        <v>3500</v>
      </c>
      <c r="F68" s="275">
        <v>3100005019</v>
      </c>
      <c r="G68" s="266">
        <v>558.65</v>
      </c>
      <c r="H68" s="265">
        <v>3500</v>
      </c>
      <c r="I68" s="295">
        <v>3100008920</v>
      </c>
      <c r="J68" s="265">
        <v>1603.93</v>
      </c>
      <c r="K68" s="265">
        <v>3500</v>
      </c>
      <c r="L68" s="263">
        <v>3100008994</v>
      </c>
      <c r="M68" s="265">
        <v>668.43</v>
      </c>
      <c r="N68" s="265">
        <v>3500</v>
      </c>
      <c r="O68" s="263">
        <v>3100013685</v>
      </c>
      <c r="P68" s="265">
        <v>1603.93</v>
      </c>
      <c r="Q68" s="265">
        <v>3500</v>
      </c>
      <c r="R68" s="263">
        <v>3100014861</v>
      </c>
      <c r="S68" s="265">
        <v>1684.18</v>
      </c>
      <c r="T68" s="265">
        <v>3500</v>
      </c>
      <c r="U68" s="311">
        <v>3100014283</v>
      </c>
      <c r="V68" s="97">
        <v>961.19</v>
      </c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6"/>
      <c r="AP68" s="96">
        <v>0</v>
      </c>
      <c r="AQ68" s="96"/>
    </row>
    <row r="69" spans="1:43" s="60" customFormat="1" x14ac:dyDescent="0.45">
      <c r="A69" s="56"/>
      <c r="B69" s="273"/>
      <c r="C69" s="265"/>
      <c r="D69" s="265"/>
      <c r="E69" s="265"/>
      <c r="F69" s="275">
        <v>3100005447</v>
      </c>
      <c r="G69" s="268">
        <v>1603.93</v>
      </c>
      <c r="H69" s="265"/>
      <c r="I69" s="295">
        <v>3100005599</v>
      </c>
      <c r="J69" s="265">
        <v>637.92999999999995</v>
      </c>
      <c r="K69" s="265"/>
      <c r="L69" s="263">
        <v>3100010586</v>
      </c>
      <c r="M69" s="265">
        <v>1603.93</v>
      </c>
      <c r="N69" s="265"/>
      <c r="O69" s="263">
        <v>3100014802</v>
      </c>
      <c r="P69" s="265">
        <v>372.63</v>
      </c>
      <c r="Q69" s="265"/>
      <c r="R69" s="263">
        <v>3100014862</v>
      </c>
      <c r="S69" s="265">
        <v>793.46</v>
      </c>
      <c r="T69" s="265"/>
      <c r="U69" s="311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7"/>
      <c r="AO69" s="96"/>
      <c r="AP69" s="96"/>
      <c r="AQ69" s="96"/>
    </row>
    <row r="70" spans="1:43" s="60" customFormat="1" x14ac:dyDescent="0.45">
      <c r="A70" s="56"/>
      <c r="B70" s="273"/>
      <c r="C70" s="265"/>
      <c r="D70" s="265"/>
      <c r="E70" s="265"/>
      <c r="F70" s="275"/>
      <c r="G70" s="268"/>
      <c r="H70" s="265"/>
      <c r="I70" s="263"/>
      <c r="J70" s="265"/>
      <c r="K70" s="265"/>
      <c r="L70" s="263"/>
      <c r="M70" s="265"/>
      <c r="N70" s="265"/>
      <c r="O70" s="263"/>
      <c r="P70" s="265"/>
      <c r="Q70" s="265"/>
      <c r="R70" s="263"/>
      <c r="S70" s="265"/>
      <c r="T70" s="265"/>
      <c r="U70" s="311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6"/>
      <c r="AP70" s="96"/>
      <c r="AQ70" s="96"/>
    </row>
    <row r="71" spans="1:43" s="85" customFormat="1" x14ac:dyDescent="0.45">
      <c r="A71" s="50"/>
      <c r="B71" s="57" t="s">
        <v>224</v>
      </c>
      <c r="C71" s="94">
        <v>30000</v>
      </c>
      <c r="D71" s="94"/>
      <c r="E71" s="94"/>
      <c r="F71" s="297"/>
      <c r="G71" s="298"/>
      <c r="H71" s="94"/>
      <c r="I71" s="147"/>
      <c r="J71" s="94"/>
      <c r="K71" s="94"/>
      <c r="L71" s="147">
        <v>3100010585</v>
      </c>
      <c r="M71" s="94">
        <v>1284</v>
      </c>
      <c r="N71" s="94"/>
      <c r="O71" s="147">
        <v>3100006818</v>
      </c>
      <c r="P71" s="94">
        <v>1284</v>
      </c>
      <c r="Q71" s="94"/>
      <c r="R71" s="147">
        <v>3100016937</v>
      </c>
      <c r="S71" s="94">
        <v>963</v>
      </c>
      <c r="T71" s="94"/>
      <c r="U71" s="147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5"/>
      <c r="AP71" s="95"/>
      <c r="AQ71" s="95"/>
    </row>
    <row r="72" spans="1:43" s="85" customFormat="1" x14ac:dyDescent="0.45">
      <c r="A72" s="50"/>
      <c r="B72" s="57"/>
      <c r="C72" s="94"/>
      <c r="D72" s="94"/>
      <c r="E72" s="94"/>
      <c r="F72" s="297"/>
      <c r="G72" s="298"/>
      <c r="H72" s="94"/>
      <c r="I72" s="147"/>
      <c r="J72" s="94"/>
      <c r="K72" s="94"/>
      <c r="L72" s="147"/>
      <c r="M72" s="94"/>
      <c r="N72" s="94"/>
      <c r="O72" s="147"/>
      <c r="P72" s="94"/>
      <c r="Q72" s="94"/>
      <c r="R72" s="147">
        <v>3600015983</v>
      </c>
      <c r="S72" s="94">
        <v>1284</v>
      </c>
      <c r="T72" s="94"/>
      <c r="U72" s="147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5"/>
      <c r="AP72" s="95"/>
      <c r="AQ72" s="95"/>
    </row>
    <row r="73" spans="1:43" s="85" customFormat="1" x14ac:dyDescent="0.45">
      <c r="A73" s="50"/>
      <c r="B73" s="57" t="s">
        <v>195</v>
      </c>
      <c r="C73" s="94">
        <v>60000</v>
      </c>
      <c r="D73" s="94">
        <v>74731.86</v>
      </c>
      <c r="E73" s="94">
        <v>5000</v>
      </c>
      <c r="F73" s="297">
        <v>3100005903</v>
      </c>
      <c r="G73" s="298">
        <v>4432.76</v>
      </c>
      <c r="H73" s="94">
        <v>5000</v>
      </c>
      <c r="I73" s="147">
        <v>3100005085</v>
      </c>
      <c r="J73" s="94">
        <v>4505.8100000000004</v>
      </c>
      <c r="K73" s="94">
        <v>5000</v>
      </c>
      <c r="L73" s="147">
        <v>3100012486</v>
      </c>
      <c r="M73" s="94">
        <v>2359.08</v>
      </c>
      <c r="N73" s="94">
        <v>5000</v>
      </c>
      <c r="O73" s="147">
        <v>3100012875</v>
      </c>
      <c r="P73" s="94">
        <v>3272.15</v>
      </c>
      <c r="Q73" s="94">
        <v>5000</v>
      </c>
      <c r="R73" s="147">
        <v>3100014636</v>
      </c>
      <c r="S73" s="94">
        <v>3312.73</v>
      </c>
      <c r="T73" s="94">
        <v>5000</v>
      </c>
      <c r="U73" s="147">
        <v>3100018467</v>
      </c>
      <c r="V73" s="94">
        <v>4810.16</v>
      </c>
      <c r="W73" s="94">
        <v>5000</v>
      </c>
      <c r="X73" s="94"/>
      <c r="Y73" s="94"/>
      <c r="Z73" s="94">
        <v>5000</v>
      </c>
      <c r="AA73" s="94"/>
      <c r="AB73" s="94"/>
      <c r="AC73" s="94">
        <v>5000</v>
      </c>
      <c r="AD73" s="94"/>
      <c r="AE73" s="94"/>
      <c r="AF73" s="94">
        <v>5000</v>
      </c>
      <c r="AG73" s="94"/>
      <c r="AH73" s="94"/>
      <c r="AI73" s="94">
        <v>5000</v>
      </c>
      <c r="AJ73" s="94"/>
      <c r="AK73" s="94"/>
      <c r="AL73" s="94">
        <v>5000</v>
      </c>
      <c r="AM73" s="94"/>
      <c r="AN73" s="94"/>
      <c r="AO73" s="95"/>
      <c r="AP73" s="95">
        <v>0</v>
      </c>
      <c r="AQ73" s="95"/>
    </row>
    <row r="74" spans="1:43" s="304" customFormat="1" x14ac:dyDescent="0.4">
      <c r="A74" s="299"/>
      <c r="B74" s="300" t="s">
        <v>196</v>
      </c>
      <c r="C74" s="301">
        <v>20600</v>
      </c>
      <c r="D74" s="301">
        <v>20000</v>
      </c>
      <c r="E74" s="301">
        <v>3650</v>
      </c>
      <c r="F74" s="302"/>
      <c r="G74" s="301">
        <v>0</v>
      </c>
      <c r="H74" s="301">
        <v>3650</v>
      </c>
      <c r="I74" s="302">
        <v>3100009234</v>
      </c>
      <c r="J74" s="301">
        <v>1721</v>
      </c>
      <c r="K74" s="301">
        <v>3650</v>
      </c>
      <c r="L74" s="302">
        <v>3100012413</v>
      </c>
      <c r="M74" s="301">
        <v>1403</v>
      </c>
      <c r="N74" s="301">
        <v>3650</v>
      </c>
      <c r="O74" s="302">
        <v>3100014061</v>
      </c>
      <c r="P74" s="301">
        <v>2474</v>
      </c>
      <c r="Q74" s="301">
        <v>3650</v>
      </c>
      <c r="R74" s="302">
        <v>3100016938</v>
      </c>
      <c r="S74" s="301">
        <v>798</v>
      </c>
      <c r="T74" s="301">
        <v>3650</v>
      </c>
      <c r="U74" s="302">
        <v>3100018465</v>
      </c>
      <c r="V74" s="301">
        <v>770</v>
      </c>
      <c r="W74" s="301"/>
      <c r="X74" s="301"/>
      <c r="Y74" s="301"/>
      <c r="Z74" s="301"/>
      <c r="AA74" s="301"/>
      <c r="AB74" s="301"/>
      <c r="AC74" s="301"/>
      <c r="AD74" s="301"/>
      <c r="AE74" s="301"/>
      <c r="AF74" s="301"/>
      <c r="AG74" s="301"/>
      <c r="AH74" s="301"/>
      <c r="AI74" s="301"/>
      <c r="AJ74" s="301"/>
      <c r="AK74" s="301"/>
      <c r="AL74" s="301"/>
      <c r="AM74" s="301"/>
      <c r="AN74" s="301"/>
      <c r="AO74" s="95"/>
      <c r="AP74" s="303">
        <v>0</v>
      </c>
      <c r="AQ74" s="303"/>
    </row>
    <row r="75" spans="1:43" s="296" customFormat="1" x14ac:dyDescent="0.4">
      <c r="A75" s="281" t="s">
        <v>149</v>
      </c>
      <c r="B75" s="280"/>
      <c r="C75" s="279"/>
      <c r="D75" s="279"/>
      <c r="E75" s="279"/>
      <c r="F75" s="277"/>
      <c r="G75" s="279">
        <f>G76+G77</f>
        <v>0</v>
      </c>
      <c r="H75" s="279"/>
      <c r="I75" s="277"/>
      <c r="J75" s="279"/>
      <c r="K75" s="279"/>
      <c r="L75" s="277"/>
      <c r="M75" s="279"/>
      <c r="N75" s="279"/>
      <c r="O75" s="277"/>
      <c r="P75" s="279"/>
      <c r="Q75" s="279"/>
      <c r="R75" s="277"/>
      <c r="S75" s="279"/>
      <c r="T75" s="279"/>
      <c r="U75" s="277"/>
      <c r="V75" s="279"/>
      <c r="W75" s="279"/>
      <c r="X75" s="279"/>
      <c r="Y75" s="279"/>
      <c r="Z75" s="279"/>
      <c r="AA75" s="279"/>
      <c r="AB75" s="279"/>
      <c r="AC75" s="279"/>
      <c r="AD75" s="279"/>
      <c r="AE75" s="279"/>
      <c r="AF75" s="279"/>
      <c r="AG75" s="279"/>
      <c r="AH75" s="279"/>
      <c r="AI75" s="279"/>
      <c r="AJ75" s="279"/>
      <c r="AK75" s="279"/>
      <c r="AL75" s="279"/>
      <c r="AM75" s="279"/>
      <c r="AN75" s="279"/>
      <c r="AO75" s="278"/>
      <c r="AP75" s="278"/>
      <c r="AQ75" s="278"/>
    </row>
    <row r="76" spans="1:43" s="63" customFormat="1" x14ac:dyDescent="0.4">
      <c r="A76" s="66"/>
      <c r="B76" s="67" t="s">
        <v>150</v>
      </c>
      <c r="C76" s="92"/>
      <c r="D76" s="92"/>
      <c r="E76" s="92"/>
      <c r="F76" s="146"/>
      <c r="G76" s="92"/>
      <c r="H76" s="92"/>
      <c r="I76" s="146"/>
      <c r="J76" s="92"/>
      <c r="K76" s="92"/>
      <c r="L76" s="146"/>
      <c r="M76" s="92"/>
      <c r="N76" s="92"/>
      <c r="O76" s="146"/>
      <c r="P76" s="92"/>
      <c r="Q76" s="92"/>
      <c r="R76" s="146"/>
      <c r="S76" s="92"/>
      <c r="T76" s="92"/>
      <c r="U76" s="146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3"/>
      <c r="AP76" s="93"/>
      <c r="AQ76" s="93"/>
    </row>
    <row r="77" spans="1:43" s="68" customFormat="1" x14ac:dyDescent="0.4">
      <c r="A77" s="64"/>
      <c r="B77" s="65" t="s">
        <v>153</v>
      </c>
      <c r="C77" s="101"/>
      <c r="D77" s="101"/>
      <c r="E77" s="101"/>
      <c r="F77" s="149"/>
      <c r="G77" s="101"/>
      <c r="H77" s="101"/>
      <c r="I77" s="149"/>
      <c r="J77" s="101"/>
      <c r="K77" s="101"/>
      <c r="L77" s="149"/>
      <c r="M77" s="101"/>
      <c r="N77" s="101"/>
      <c r="O77" s="149"/>
      <c r="P77" s="101"/>
      <c r="Q77" s="101"/>
      <c r="R77" s="149"/>
      <c r="S77" s="101"/>
      <c r="T77" s="101"/>
      <c r="U77" s="149"/>
      <c r="V77" s="101"/>
      <c r="W77" s="101"/>
      <c r="X77" s="101"/>
      <c r="Y77" s="101"/>
      <c r="Z77" s="101"/>
      <c r="AA77" s="101"/>
      <c r="AB77" s="101"/>
      <c r="AC77" s="101"/>
      <c r="AD77" s="101"/>
      <c r="AE77" s="101"/>
      <c r="AF77" s="101"/>
      <c r="AG77" s="101"/>
      <c r="AH77" s="101"/>
      <c r="AI77" s="101"/>
      <c r="AJ77" s="101"/>
      <c r="AK77" s="101"/>
      <c r="AL77" s="101"/>
      <c r="AM77" s="101"/>
      <c r="AN77" s="101"/>
      <c r="AO77" s="102"/>
      <c r="AP77" s="102"/>
      <c r="AQ77" s="262"/>
    </row>
    <row r="78" spans="1:43" s="296" customFormat="1" x14ac:dyDescent="0.4">
      <c r="A78" s="281" t="s">
        <v>154</v>
      </c>
      <c r="B78" s="281"/>
      <c r="C78" s="279">
        <f>+C79</f>
        <v>283800</v>
      </c>
      <c r="D78" s="279">
        <f>+D79</f>
        <v>155099.29999999999</v>
      </c>
      <c r="E78" s="279">
        <f>+E79</f>
        <v>0</v>
      </c>
      <c r="F78" s="277"/>
      <c r="G78" s="279">
        <f>G79+G80+G81+G83</f>
        <v>0</v>
      </c>
      <c r="H78" s="279">
        <f>+H79</f>
        <v>129351</v>
      </c>
      <c r="I78" s="277"/>
      <c r="J78" s="279">
        <f>SUM(J79:J83)</f>
        <v>195351</v>
      </c>
      <c r="K78" s="279">
        <f>+K79</f>
        <v>10000</v>
      </c>
      <c r="L78" s="277"/>
      <c r="M78" s="279">
        <f>+M79+M80+M81+M83</f>
        <v>7415.7</v>
      </c>
      <c r="N78" s="279">
        <f t="shared" ref="N78:AF78" si="18">+N79</f>
        <v>20000</v>
      </c>
      <c r="O78" s="277"/>
      <c r="P78" s="279">
        <f>+P79+P80+P81+P83</f>
        <v>9954.7000000000007</v>
      </c>
      <c r="Q78" s="279">
        <f t="shared" si="18"/>
        <v>20000</v>
      </c>
      <c r="R78" s="277"/>
      <c r="S78" s="279">
        <f>+S79+S80+S81+S83</f>
        <v>3131.15</v>
      </c>
      <c r="T78" s="279">
        <f t="shared" si="18"/>
        <v>20000</v>
      </c>
      <c r="U78" s="277"/>
      <c r="V78" s="279">
        <f>+V79+V80+V81+V83</f>
        <v>12198</v>
      </c>
      <c r="W78" s="279">
        <f t="shared" si="18"/>
        <v>20000</v>
      </c>
      <c r="X78" s="279"/>
      <c r="Y78" s="279">
        <f>+Y79+Y80+Y81+Y83</f>
        <v>0</v>
      </c>
      <c r="Z78" s="279">
        <f t="shared" si="18"/>
        <v>20000</v>
      </c>
      <c r="AA78" s="279"/>
      <c r="AB78" s="279">
        <f>+AB79+AB80+AB81+AB83</f>
        <v>0</v>
      </c>
      <c r="AC78" s="279">
        <f t="shared" si="18"/>
        <v>20000</v>
      </c>
      <c r="AD78" s="279"/>
      <c r="AE78" s="279">
        <f>+AE79+AE80+AE81+AE83</f>
        <v>0</v>
      </c>
      <c r="AF78" s="279">
        <f t="shared" si="18"/>
        <v>24449</v>
      </c>
      <c r="AG78" s="279"/>
      <c r="AH78" s="279">
        <f>AH79+AH80+AH81+AH83</f>
        <v>0</v>
      </c>
      <c r="AI78" s="279"/>
      <c r="AJ78" s="279"/>
      <c r="AK78" s="279">
        <f>AK79+AK80+AK81+AK83</f>
        <v>0</v>
      </c>
      <c r="AL78" s="279"/>
      <c r="AM78" s="279"/>
      <c r="AN78" s="279">
        <f>AN79+AN80++AN81+AN83</f>
        <v>0</v>
      </c>
      <c r="AO78" s="278"/>
      <c r="AP78" s="278">
        <f>+AP79</f>
        <v>0</v>
      </c>
      <c r="AQ78" s="278"/>
    </row>
    <row r="79" spans="1:43" s="305" customFormat="1" x14ac:dyDescent="0.4">
      <c r="A79" s="306"/>
      <c r="B79" s="307" t="s">
        <v>155</v>
      </c>
      <c r="C79" s="270">
        <v>283800</v>
      </c>
      <c r="D79" s="270">
        <v>155099.29999999999</v>
      </c>
      <c r="E79" s="270">
        <v>0</v>
      </c>
      <c r="F79" s="269"/>
      <c r="G79" s="270"/>
      <c r="H79" s="270">
        <v>129351</v>
      </c>
      <c r="I79" s="269">
        <v>3100005341</v>
      </c>
      <c r="J79" s="270">
        <v>127500</v>
      </c>
      <c r="K79" s="270">
        <v>10000</v>
      </c>
      <c r="L79" s="269">
        <v>3100008949</v>
      </c>
      <c r="M79" s="270">
        <v>1750</v>
      </c>
      <c r="N79" s="270">
        <v>20000</v>
      </c>
      <c r="O79" s="269">
        <v>3100013641</v>
      </c>
      <c r="P79" s="270">
        <v>8134.7</v>
      </c>
      <c r="Q79" s="270">
        <v>20000</v>
      </c>
      <c r="R79" s="269">
        <v>3100015586</v>
      </c>
      <c r="S79" s="270">
        <v>3131.15</v>
      </c>
      <c r="T79" s="270">
        <v>20000</v>
      </c>
      <c r="U79" s="269">
        <v>3100016486</v>
      </c>
      <c r="V79" s="270">
        <v>988</v>
      </c>
      <c r="W79" s="270">
        <v>20000</v>
      </c>
      <c r="X79" s="270"/>
      <c r="Y79" s="270"/>
      <c r="Z79" s="270">
        <v>20000</v>
      </c>
      <c r="AA79" s="270"/>
      <c r="AB79" s="270"/>
      <c r="AC79" s="270">
        <v>20000</v>
      </c>
      <c r="AD79" s="270"/>
      <c r="AE79" s="270"/>
      <c r="AF79" s="270">
        <v>24449</v>
      </c>
      <c r="AG79" s="270"/>
      <c r="AH79" s="270"/>
      <c r="AI79" s="270"/>
      <c r="AJ79" s="270"/>
      <c r="AK79" s="270"/>
      <c r="AL79" s="270"/>
      <c r="AM79" s="270"/>
      <c r="AN79" s="270"/>
      <c r="AO79" s="308"/>
      <c r="AP79" s="271">
        <v>0</v>
      </c>
      <c r="AQ79" s="308"/>
    </row>
    <row r="80" spans="1:43" s="305" customFormat="1" x14ac:dyDescent="0.4">
      <c r="A80" s="306"/>
      <c r="B80" s="307"/>
      <c r="C80" s="270"/>
      <c r="D80" s="270"/>
      <c r="E80" s="270"/>
      <c r="F80" s="269"/>
      <c r="G80" s="270"/>
      <c r="H80" s="270"/>
      <c r="I80" s="269">
        <v>3100005917</v>
      </c>
      <c r="J80" s="270">
        <v>1326</v>
      </c>
      <c r="K80" s="270"/>
      <c r="L80" s="269">
        <v>3100009573</v>
      </c>
      <c r="M80" s="270">
        <v>5665.7</v>
      </c>
      <c r="N80" s="270"/>
      <c r="O80" s="269">
        <v>3100014217</v>
      </c>
      <c r="P80" s="270">
        <v>1820</v>
      </c>
      <c r="Q80" s="270"/>
      <c r="R80" s="269"/>
      <c r="S80" s="270"/>
      <c r="T80" s="270"/>
      <c r="U80" s="269">
        <v>3100017452</v>
      </c>
      <c r="V80" s="270">
        <v>2035</v>
      </c>
      <c r="W80" s="270"/>
      <c r="X80" s="270"/>
      <c r="Y80" s="270"/>
      <c r="Z80" s="270"/>
      <c r="AA80" s="270"/>
      <c r="AB80" s="270"/>
      <c r="AC80" s="270"/>
      <c r="AD80" s="270"/>
      <c r="AE80" s="270"/>
      <c r="AF80" s="270"/>
      <c r="AG80" s="270"/>
      <c r="AH80" s="270"/>
      <c r="AI80" s="270"/>
      <c r="AJ80" s="270"/>
      <c r="AK80" s="270"/>
      <c r="AL80" s="270"/>
      <c r="AM80" s="270"/>
      <c r="AN80" s="270"/>
      <c r="AO80" s="308"/>
      <c r="AP80" s="271"/>
      <c r="AQ80" s="308"/>
    </row>
    <row r="81" spans="1:43" s="305" customFormat="1" x14ac:dyDescent="0.4">
      <c r="A81" s="306"/>
      <c r="B81" s="307"/>
      <c r="C81" s="270"/>
      <c r="D81" s="270"/>
      <c r="E81" s="270"/>
      <c r="F81" s="269"/>
      <c r="G81" s="270"/>
      <c r="H81" s="270"/>
      <c r="I81" s="269">
        <v>3100008510</v>
      </c>
      <c r="J81" s="270">
        <v>66000</v>
      </c>
      <c r="K81" s="270"/>
      <c r="L81" s="269"/>
      <c r="M81" s="270"/>
      <c r="N81" s="270"/>
      <c r="O81" s="269"/>
      <c r="P81" s="270"/>
      <c r="Q81" s="270"/>
      <c r="R81" s="269"/>
      <c r="S81" s="270"/>
      <c r="T81" s="270"/>
      <c r="U81" s="269">
        <v>3600021997</v>
      </c>
      <c r="V81" s="270">
        <v>525</v>
      </c>
      <c r="W81" s="270"/>
      <c r="X81" s="270"/>
      <c r="Y81" s="270"/>
      <c r="Z81" s="270"/>
      <c r="AA81" s="270"/>
      <c r="AB81" s="270"/>
      <c r="AC81" s="270"/>
      <c r="AD81" s="270"/>
      <c r="AE81" s="270"/>
      <c r="AF81" s="270"/>
      <c r="AG81" s="270"/>
      <c r="AH81" s="270"/>
      <c r="AI81" s="270"/>
      <c r="AJ81" s="270"/>
      <c r="AK81" s="270"/>
      <c r="AL81" s="270"/>
      <c r="AM81" s="270"/>
      <c r="AN81" s="270"/>
      <c r="AO81" s="308"/>
      <c r="AP81" s="271"/>
      <c r="AQ81" s="308"/>
    </row>
    <row r="82" spans="1:43" s="305" customFormat="1" x14ac:dyDescent="0.4">
      <c r="A82" s="306"/>
      <c r="B82" s="307"/>
      <c r="C82" s="270"/>
      <c r="D82" s="270"/>
      <c r="E82" s="270"/>
      <c r="F82" s="269"/>
      <c r="G82" s="270"/>
      <c r="H82" s="270"/>
      <c r="I82" s="269"/>
      <c r="J82" s="270"/>
      <c r="K82" s="270"/>
      <c r="L82" s="269"/>
      <c r="M82" s="270"/>
      <c r="N82" s="270"/>
      <c r="O82" s="269"/>
      <c r="P82" s="270"/>
      <c r="Q82" s="270"/>
      <c r="R82" s="269"/>
      <c r="S82" s="270"/>
      <c r="T82" s="270"/>
      <c r="U82" s="269">
        <v>3600021998</v>
      </c>
      <c r="V82" s="270">
        <v>700</v>
      </c>
      <c r="W82" s="270"/>
      <c r="X82" s="270"/>
      <c r="Y82" s="270"/>
      <c r="Z82" s="270"/>
      <c r="AA82" s="270"/>
      <c r="AB82" s="270"/>
      <c r="AC82" s="270"/>
      <c r="AD82" s="270"/>
      <c r="AE82" s="270"/>
      <c r="AF82" s="270"/>
      <c r="AG82" s="270"/>
      <c r="AH82" s="270"/>
      <c r="AI82" s="270"/>
      <c r="AJ82" s="270"/>
      <c r="AK82" s="270"/>
      <c r="AL82" s="270"/>
      <c r="AM82" s="270"/>
      <c r="AN82" s="270"/>
      <c r="AO82" s="308"/>
      <c r="AP82" s="271"/>
      <c r="AQ82" s="308"/>
    </row>
    <row r="83" spans="1:43" s="305" customFormat="1" x14ac:dyDescent="0.4">
      <c r="A83" s="306"/>
      <c r="B83" s="307"/>
      <c r="C83" s="270"/>
      <c r="D83" s="270"/>
      <c r="E83" s="270"/>
      <c r="F83" s="269"/>
      <c r="G83" s="270"/>
      <c r="H83" s="270"/>
      <c r="I83" s="269">
        <v>3600009125</v>
      </c>
      <c r="J83" s="270">
        <v>525</v>
      </c>
      <c r="K83" s="270"/>
      <c r="L83" s="269"/>
      <c r="M83" s="270"/>
      <c r="N83" s="270"/>
      <c r="O83" s="269"/>
      <c r="P83" s="270"/>
      <c r="Q83" s="270"/>
      <c r="R83" s="269"/>
      <c r="S83" s="270"/>
      <c r="T83" s="270"/>
      <c r="U83" s="269">
        <v>3600021841</v>
      </c>
      <c r="V83" s="270">
        <v>8650</v>
      </c>
      <c r="W83" s="270"/>
      <c r="X83" s="270"/>
      <c r="Y83" s="270"/>
      <c r="Z83" s="270"/>
      <c r="AA83" s="270"/>
      <c r="AB83" s="270"/>
      <c r="AC83" s="270"/>
      <c r="AD83" s="270"/>
      <c r="AE83" s="270"/>
      <c r="AF83" s="270"/>
      <c r="AG83" s="270"/>
      <c r="AH83" s="270"/>
      <c r="AI83" s="270"/>
      <c r="AJ83" s="270"/>
      <c r="AK83" s="270"/>
      <c r="AL83" s="270"/>
      <c r="AM83" s="270"/>
      <c r="AN83" s="270"/>
      <c r="AO83" s="308"/>
      <c r="AP83" s="271"/>
      <c r="AQ83" s="308"/>
    </row>
    <row r="84" spans="1:43" x14ac:dyDescent="0.45">
      <c r="A84" s="359" t="s">
        <v>221</v>
      </c>
      <c r="B84" s="359"/>
      <c r="C84" s="359"/>
      <c r="D84" s="359"/>
    </row>
  </sheetData>
  <mergeCells count="30">
    <mergeCell ref="AF1:AH1"/>
    <mergeCell ref="AI1:AK1"/>
    <mergeCell ref="N1:P1"/>
    <mergeCell ref="Q1:S1"/>
    <mergeCell ref="W1:Y1"/>
    <mergeCell ref="Z1:AB1"/>
    <mergeCell ref="AC1:AE1"/>
    <mergeCell ref="A1:B2"/>
    <mergeCell ref="E1:G1"/>
    <mergeCell ref="C1:C2"/>
    <mergeCell ref="H1:J1"/>
    <mergeCell ref="K1:M1"/>
    <mergeCell ref="I2:J2"/>
    <mergeCell ref="L2:M2"/>
    <mergeCell ref="AQ1:AQ2"/>
    <mergeCell ref="AL1:AN1"/>
    <mergeCell ref="A84:D84"/>
    <mergeCell ref="F2:G2"/>
    <mergeCell ref="T1:V1"/>
    <mergeCell ref="O2:P2"/>
    <mergeCell ref="R2:S2"/>
    <mergeCell ref="U2:V2"/>
    <mergeCell ref="X2:Y2"/>
    <mergeCell ref="AA2:AB2"/>
    <mergeCell ref="AD2:AE2"/>
    <mergeCell ref="AG2:AH2"/>
    <mergeCell ref="AJ2:AK2"/>
    <mergeCell ref="AM2:AN2"/>
    <mergeCell ref="AO1:AP1"/>
    <mergeCell ref="A3:B3"/>
  </mergeCells>
  <pageMargins left="0.16" right="0.16" top="0.36" bottom="0.35" header="0.3" footer="0.16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ICT 62</vt:lpstr>
      <vt:lpstr>ดำเนินงาน 62</vt:lpstr>
      <vt:lpstr>ICT 63</vt:lpstr>
      <vt:lpstr>บุคลากร 63</vt:lpstr>
      <vt:lpstr>งบดำเนินงาน 63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2020-01-16T08:37:29Z</cp:lastPrinted>
  <dcterms:created xsi:type="dcterms:W3CDTF">2019-06-06T03:01:03Z</dcterms:created>
  <dcterms:modified xsi:type="dcterms:W3CDTF">2020-04-22T09:30:56Z</dcterms:modified>
</cp:coreProperties>
</file>