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30" yWindow="525" windowWidth="22695" windowHeight="11445"/>
  </bookViews>
  <sheets>
    <sheet name="แผนการใช้เงิน 65 (O18)  " sheetId="6" r:id="rId1"/>
  </sheets>
  <calcPr calcId="152511"/>
</workbook>
</file>

<file path=xl/calcChain.xml><?xml version="1.0" encoding="utf-8"?>
<calcChain xmlns="http://schemas.openxmlformats.org/spreadsheetml/2006/main">
  <c r="L110" i="6" l="1"/>
  <c r="G110" i="6"/>
  <c r="F110" i="6"/>
  <c r="Q109" i="6"/>
  <c r="P109" i="6"/>
  <c r="O109" i="6"/>
  <c r="N109" i="6"/>
  <c r="M109" i="6"/>
  <c r="L109" i="6"/>
  <c r="K109" i="6"/>
  <c r="J109" i="6"/>
  <c r="I109" i="6"/>
  <c r="H109" i="6"/>
  <c r="G109" i="6"/>
  <c r="F109" i="6"/>
  <c r="R85" i="6"/>
  <c r="R84" i="6"/>
  <c r="R82" i="6"/>
  <c r="R81" i="6"/>
  <c r="D79" i="6"/>
  <c r="C79" i="6"/>
  <c r="R75" i="6"/>
  <c r="R74" i="6"/>
  <c r="R73" i="6"/>
  <c r="R72" i="6"/>
  <c r="C70" i="6"/>
  <c r="D65" i="6"/>
  <c r="C65" i="6"/>
  <c r="R64" i="6"/>
  <c r="R63" i="6"/>
  <c r="D62" i="6"/>
  <c r="C62" i="6"/>
  <c r="R61" i="6"/>
  <c r="R60" i="6"/>
  <c r="R59" i="6"/>
  <c r="R58" i="6"/>
  <c r="H110" i="6"/>
  <c r="R56" i="6"/>
  <c r="R55" i="6"/>
  <c r="R54" i="6"/>
  <c r="D53" i="6"/>
  <c r="C53" i="6"/>
  <c r="R44" i="6"/>
  <c r="R43" i="6"/>
  <c r="R42" i="6"/>
  <c r="R41" i="6"/>
  <c r="R40" i="6"/>
  <c r="R39" i="6"/>
  <c r="R38" i="6"/>
  <c r="R37" i="6"/>
  <c r="R36" i="6"/>
  <c r="R35" i="6"/>
  <c r="R34" i="6"/>
  <c r="R33" i="6"/>
  <c r="Q32" i="6"/>
  <c r="P32" i="6"/>
  <c r="O32" i="6"/>
  <c r="M32" i="6"/>
  <c r="L32" i="6"/>
  <c r="J32" i="6"/>
  <c r="J110" i="6" s="1"/>
  <c r="G32" i="6"/>
  <c r="F32" i="6"/>
  <c r="R32" i="6" s="1"/>
  <c r="R31" i="6"/>
  <c r="R30" i="6"/>
  <c r="R29" i="6"/>
  <c r="R28" i="6"/>
  <c r="R27" i="6"/>
  <c r="D26" i="6"/>
  <c r="C26" i="6"/>
  <c r="C20" i="6" s="1"/>
  <c r="R25" i="6"/>
  <c r="R24" i="6"/>
  <c r="R23" i="6"/>
  <c r="R22" i="6"/>
  <c r="D20" i="6"/>
  <c r="R16" i="6"/>
  <c r="R15" i="6"/>
  <c r="D15" i="6"/>
  <c r="Q14" i="6"/>
  <c r="Q110" i="6" s="1"/>
  <c r="P14" i="6"/>
  <c r="P110" i="6" s="1"/>
  <c r="O14" i="6"/>
  <c r="O110" i="6" s="1"/>
  <c r="N14" i="6"/>
  <c r="N110" i="6" s="1"/>
  <c r="M14" i="6"/>
  <c r="M110" i="6" s="1"/>
  <c r="L14" i="6"/>
  <c r="K14" i="6"/>
  <c r="K110" i="6" s="1"/>
  <c r="I110" i="6"/>
  <c r="R13" i="6"/>
  <c r="D13" i="6"/>
  <c r="D12" i="6"/>
  <c r="C12" i="6"/>
  <c r="R11" i="6"/>
  <c r="R10" i="6"/>
  <c r="R109" i="6" s="1"/>
  <c r="C10" i="6"/>
  <c r="D7" i="6"/>
  <c r="D109" i="6" s="1"/>
  <c r="C7" i="6"/>
  <c r="C6" i="6" s="1"/>
  <c r="R110" i="6" l="1"/>
  <c r="D6" i="6"/>
  <c r="R14" i="6"/>
  <c r="C109" i="6"/>
  <c r="R57" i="6"/>
</calcChain>
</file>

<file path=xl/sharedStrings.xml><?xml version="1.0" encoding="utf-8"?>
<sst xmlns="http://schemas.openxmlformats.org/spreadsheetml/2006/main" count="150" uniqueCount="74">
  <si>
    <t>แผน</t>
  </si>
  <si>
    <t>ไตรมาสที่ 1</t>
  </si>
  <si>
    <t>ไตรมาสที่ 2</t>
  </si>
  <si>
    <t>ไตรมาสที่ 3</t>
  </si>
  <si>
    <t>ไตรมาสที่ 4</t>
  </si>
  <si>
    <t>ผล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</si>
  <si>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</si>
  <si>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</si>
  <si>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</si>
  <si>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</si>
  <si>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</si>
  <si>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</si>
  <si>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</si>
  <si>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</si>
  <si>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</si>
  <si>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</si>
  <si>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</si>
  <si>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</si>
  <si>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งบดำเนินงาน</t>
  </si>
  <si>
    <t>ค่าเบี้ยเลี้ยง ที่พัก พาหนะ และอื่น ๆ</t>
  </si>
  <si>
    <t>ค่าไฟฟ้า</t>
  </si>
  <si>
    <t>ค่าโทรศัพท์</t>
  </si>
  <si>
    <t>แบบจัดทำแผน/รายงานผลการใช้จ่ายเงินงบประมาณ ปีงบประมาณ พ.ศ.2565</t>
  </si>
  <si>
    <t>แผนงานบุคลากรภาครัฐ</t>
  </si>
  <si>
    <t xml:space="preserve">ตุลาคม 2564-กันยายน 2565 จำแนกตามงบประมาณรายจ่ายและประเภทค่าใช้จ่าย </t>
  </si>
  <si>
    <t>งบบุคลากร</t>
  </si>
  <si>
    <t>2. พนักงานราชการ</t>
  </si>
  <si>
    <t>2. เงินสมทบกองทุนประกันสังคม</t>
  </si>
  <si>
    <t>1. ค่าเช่าบ้าน</t>
  </si>
  <si>
    <t>1.1 รายการค่าใช้จ่ายบุคลากรภาครัฐ กิจกรรมค่าใช้จ่ายบุคลากรภาครัฐ</t>
  </si>
  <si>
    <t>1. ข้าราชการ</t>
  </si>
  <si>
    <t>แผนงานพื้นฐานด้านการสร้างความสามารถในการแข่งขัน</t>
  </si>
  <si>
    <t>ผลผลิตอำนวยการและบริการจัดการด้านการเกษตร</t>
  </si>
  <si>
    <t>2.1.1</t>
  </si>
  <si>
    <t>กิจกรรมบูรณาการงานในส่วนภูมิภาค</t>
  </si>
  <si>
    <t>ค่าตอบแทน ใช้สอย และวัสดุ</t>
  </si>
  <si>
    <t>ค่าเช่าทรัพย์สิน</t>
  </si>
  <si>
    <t>ค่าจ้างเหมาบุคคลปฏิบัติงาน 7 อัตรา</t>
  </si>
  <si>
    <t>ค่าสาธารณูปโภค</t>
  </si>
  <si>
    <t>ค่าตอบแทน ใช้สอย และวัสดุอื่น ๆ</t>
  </si>
  <si>
    <t>ค่าไปรษณีย์</t>
  </si>
  <si>
    <t>ค่าซ่อมบำรุงรักษาทรัพย์สิน</t>
  </si>
  <si>
    <t>ค่าซ่อมบำรุงรักษารถยนต์</t>
  </si>
  <si>
    <t>ครุภัณฑ์ยานพาหนะและขนส่ง</t>
  </si>
  <si>
    <t>รถบรรทุก (ดีเซล) ขนาด 1 ตัน</t>
  </si>
  <si>
    <t>2.1.2</t>
  </si>
  <si>
    <t>กิจกรรมการจัดการระบบเทคโนโลยีสารสนเทศและการสื่อสาร</t>
  </si>
  <si>
    <t>ค่าใช้สอย และวัสดุ</t>
  </si>
  <si>
    <t>ค่าวัสดุคอมพิวเตอร์</t>
  </si>
  <si>
    <t>ค่าบริการอินเตอร์เน็ต</t>
  </si>
  <si>
    <t>รวมทุกแผนงาน</t>
  </si>
  <si>
    <t>1.  งบดำเนินงาน</t>
  </si>
  <si>
    <t>2.  งบลงทุน</t>
  </si>
  <si>
    <t>3.  งบรายจ่ายอื่น</t>
  </si>
  <si>
    <t>-</t>
  </si>
  <si>
    <t>ค่าประกันภัยรถยนต์ราชการ</t>
  </si>
  <si>
    <t>รายการ</t>
  </si>
  <si>
    <t>ได้รับโอนเงิน</t>
  </si>
  <si>
    <t>แผนการจัดสรร</t>
  </si>
  <si>
    <t>(1)</t>
  </si>
  <si>
    <t>(2)</t>
  </si>
  <si>
    <t>รวม</t>
  </si>
  <si>
    <t>(3)</t>
  </si>
  <si>
    <t>ค่าใช้จ่ายโครงการการสนับสนุนการขับเคลื่อนงานด้านการเกษตร</t>
  </si>
  <si>
    <t>ในระดับพื้นที่ประจำปีงบประมาณ พ.ศ.2565</t>
  </si>
  <si>
    <t>ค่าจ้างเหมาบริการ</t>
  </si>
  <si>
    <t>ค่าอาหารทำการนอกเวลาราชการ</t>
  </si>
  <si>
    <t>ค่าเครื่องดื่มในการประชุม/สัมมนา</t>
  </si>
  <si>
    <t>ค่าวัสดุสำนักงาน</t>
  </si>
  <si>
    <t>ค่าวัสดุน้ำมันเชื้อเพลิง</t>
  </si>
  <si>
    <t>-2-</t>
  </si>
  <si>
    <t>-  คณะกรรมการขับเคลื่อนงานด้านการเกษตรระดับจังหวัด</t>
  </si>
  <si>
    <t>-  คณะกรรมการขับเคลื่อนงานด้านการเกษตรระดับอำเภอ</t>
  </si>
  <si>
    <t>สำนักงานเกษตรและสหกรณ์จังหวัดนครราชสีมา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</si>
</sst>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#,##0.00_);_(\(#,##0.00\);_(&quot;-&quot;??_);_(@_)"/>
  </numFmts>
  <fonts count="16" x14ac:knownFonts="1">
    <font>
      <sz val="11"/>
      <color rgb="FF000000"/>
      <name val="Calibri"/>
    </font>
    <font>
      <b/>
      <sz val="14"/>
      <name val="TH SarabunPSK"/>
      <family val="2"/>
    </font>
    <font>
      <sz val="14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u/>
      <sz val="15"/>
      <name val="TH SarabunPSK"/>
      <family val="2"/>
    </font>
    <font>
      <b/>
      <u/>
      <sz val="15"/>
      <name val="TH SarabunPSK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6"/>
      <name val="TH SarabunPSK"/>
      <family val="2"/>
    </font>
    <font>
      <sz val="15"/>
      <color rgb="FFFF0000"/>
      <name val="TH SarabunPSK"/>
      <family val="2"/>
    </font>
    <font>
      <sz val="11"/>
      <name val="Calibri"/>
      <family val="2"/>
    </font>
    <font>
      <b/>
      <sz val="15"/>
      <color rgb="FFFF0000"/>
      <name val="TH SarabunPSK"/>
      <family val="2"/>
    </font>
    <font>
      <b/>
      <sz val="14"/>
      <color rgb="FFFF0000"/>
      <name val="TH SarabunPSK"/>
      <family val="2"/>
    </font>
    <font>
      <sz val="14"/>
      <color rgb="FFFF0000"/>
      <name val="TH SarabunPSK"/>
      <family val="2"/>
    </font>
    <font>
      <b/>
      <u/>
      <sz val="15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indexed="64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dotted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22">
    <xf numFmtId="0" fontId="0" fillId="0" borderId="0" xfId="0"/>
    <xf numFmtId="0" fontId="0" fillId="0" borderId="0" xfId="0" applyAlignment="1">
      <alignment horizontal="center"/>
    </xf>
    <xf numFmtId="0" fontId="2" fillId="0" borderId="16" xfId="0" applyFont="1" applyBorder="1"/>
    <xf numFmtId="0" fontId="1" fillId="0" borderId="0" xfId="0" applyFont="1"/>
    <xf numFmtId="0" fontId="3" fillId="0" borderId="3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164" fontId="4" fillId="0" borderId="6" xfId="0" applyNumberFormat="1" applyFont="1" applyBorder="1" applyAlignment="1">
      <alignment horizontal="right"/>
    </xf>
    <xf numFmtId="164" fontId="4" fillId="0" borderId="6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7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center"/>
    </xf>
    <xf numFmtId="164" fontId="4" fillId="0" borderId="8" xfId="0" applyNumberFormat="1" applyFont="1" applyBorder="1" applyAlignment="1">
      <alignment horizontal="right"/>
    </xf>
    <xf numFmtId="0" fontId="5" fillId="0" borderId="14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164" fontId="4" fillId="0" borderId="4" xfId="0" applyNumberFormat="1" applyFont="1" applyBorder="1" applyAlignment="1">
      <alignment horizontal="right"/>
    </xf>
    <xf numFmtId="0" fontId="3" fillId="0" borderId="9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164" fontId="3" fillId="0" borderId="13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center"/>
    </xf>
    <xf numFmtId="164" fontId="4" fillId="0" borderId="13" xfId="0" applyNumberFormat="1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164" fontId="4" fillId="0" borderId="23" xfId="0" applyNumberFormat="1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164" fontId="4" fillId="0" borderId="21" xfId="0" applyNumberFormat="1" applyFont="1" applyBorder="1" applyAlignment="1">
      <alignment horizontal="right"/>
    </xf>
    <xf numFmtId="164" fontId="4" fillId="0" borderId="22" xfId="0" applyNumberFormat="1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164" fontId="4" fillId="0" borderId="18" xfId="0" applyNumberFormat="1" applyFont="1" applyBorder="1" applyAlignment="1">
      <alignment horizontal="center"/>
    </xf>
    <xf numFmtId="0" fontId="6" fillId="0" borderId="16" xfId="0" applyFont="1" applyBorder="1" applyAlignment="1">
      <alignment horizontal="left"/>
    </xf>
    <xf numFmtId="164" fontId="4" fillId="0" borderId="14" xfId="0" applyNumberFormat="1" applyFont="1" applyBorder="1" applyAlignment="1">
      <alignment horizontal="right"/>
    </xf>
    <xf numFmtId="164" fontId="4" fillId="0" borderId="28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right"/>
    </xf>
    <xf numFmtId="0" fontId="4" fillId="0" borderId="25" xfId="0" applyFont="1" applyBorder="1" applyAlignment="1">
      <alignment horizontal="left"/>
    </xf>
    <xf numFmtId="164" fontId="4" fillId="0" borderId="27" xfId="0" applyNumberFormat="1" applyFont="1" applyBorder="1" applyAlignment="1">
      <alignment horizontal="right"/>
    </xf>
    <xf numFmtId="164" fontId="4" fillId="0" borderId="27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right"/>
    </xf>
    <xf numFmtId="164" fontId="3" fillId="0" borderId="6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/>
    <xf numFmtId="0" fontId="4" fillId="0" borderId="1" xfId="0" quotePrefix="1" applyFont="1" applyBorder="1" applyAlignment="1">
      <alignment horizontal="center"/>
    </xf>
    <xf numFmtId="164" fontId="4" fillId="0" borderId="9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center"/>
    </xf>
    <xf numFmtId="164" fontId="3" fillId="0" borderId="29" xfId="0" applyNumberFormat="1" applyFont="1" applyBorder="1" applyAlignment="1">
      <alignment horizontal="right"/>
    </xf>
    <xf numFmtId="164" fontId="3" fillId="0" borderId="29" xfId="0" applyNumberFormat="1" applyFont="1" applyBorder="1" applyAlignment="1">
      <alignment horizontal="center"/>
    </xf>
    <xf numFmtId="0" fontId="4" fillId="0" borderId="14" xfId="0" applyFont="1" applyBorder="1" applyAlignment="1">
      <alignment horizontal="left"/>
    </xf>
    <xf numFmtId="0" fontId="5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164" fontId="4" fillId="0" borderId="23" xfId="0" applyNumberFormat="1" applyFont="1" applyBorder="1" applyAlignment="1">
      <alignment horizontal="right"/>
    </xf>
    <xf numFmtId="164" fontId="4" fillId="0" borderId="32" xfId="0" applyNumberFormat="1" applyFont="1" applyBorder="1" applyAlignment="1">
      <alignment horizontal="right"/>
    </xf>
    <xf numFmtId="164" fontId="4" fillId="0" borderId="33" xfId="0" applyNumberFormat="1" applyFont="1" applyBorder="1" applyAlignment="1">
      <alignment horizontal="right"/>
    </xf>
    <xf numFmtId="0" fontId="4" fillId="0" borderId="26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164" fontId="4" fillId="0" borderId="21" xfId="0" applyNumberFormat="1" applyFont="1" applyBorder="1" applyAlignment="1">
      <alignment horizontal="center"/>
    </xf>
    <xf numFmtId="164" fontId="4" fillId="0" borderId="32" xfId="0" applyNumberFormat="1" applyFont="1" applyBorder="1" applyAlignment="1">
      <alignment horizontal="center"/>
    </xf>
    <xf numFmtId="164" fontId="4" fillId="0" borderId="28" xfId="0" applyNumberFormat="1" applyFont="1" applyBorder="1" applyAlignment="1">
      <alignment horizontal="right"/>
    </xf>
    <xf numFmtId="164" fontId="3" fillId="0" borderId="14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164" fontId="3" fillId="0" borderId="12" xfId="0" applyNumberFormat="1" applyFont="1" applyBorder="1" applyAlignment="1">
      <alignment horizontal="right"/>
    </xf>
    <xf numFmtId="164" fontId="4" fillId="0" borderId="35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right"/>
    </xf>
    <xf numFmtId="164" fontId="4" fillId="0" borderId="36" xfId="0" applyNumberFormat="1" applyFont="1" applyBorder="1" applyAlignment="1">
      <alignment horizontal="right"/>
    </xf>
    <xf numFmtId="164" fontId="3" fillId="0" borderId="30" xfId="0" applyNumberFormat="1" applyFont="1" applyBorder="1" applyAlignment="1">
      <alignment horizontal="right"/>
    </xf>
    <xf numFmtId="164" fontId="4" fillId="0" borderId="37" xfId="0" applyNumberFormat="1" applyFont="1" applyBorder="1" applyAlignment="1">
      <alignment horizontal="right"/>
    </xf>
    <xf numFmtId="0" fontId="3" fillId="0" borderId="7" xfId="0" quotePrefix="1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164" fontId="3" fillId="0" borderId="39" xfId="0" applyNumberFormat="1" applyFont="1" applyBorder="1" applyAlignment="1">
      <alignment horizontal="right"/>
    </xf>
    <xf numFmtId="164" fontId="3" fillId="0" borderId="28" xfId="0" applyNumberFormat="1" applyFont="1" applyBorder="1" applyAlignment="1">
      <alignment horizontal="right"/>
    </xf>
    <xf numFmtId="43" fontId="1" fillId="0" borderId="38" xfId="1" applyFont="1" applyBorder="1"/>
    <xf numFmtId="43" fontId="1" fillId="0" borderId="40" xfId="1" applyFont="1" applyBorder="1"/>
    <xf numFmtId="0" fontId="8" fillId="0" borderId="0" xfId="0" applyFont="1"/>
    <xf numFmtId="164" fontId="3" fillId="0" borderId="38" xfId="0" applyNumberFormat="1" applyFont="1" applyBorder="1" applyAlignment="1">
      <alignment horizontal="right"/>
    </xf>
    <xf numFmtId="164" fontId="3" fillId="0" borderId="40" xfId="0" applyNumberFormat="1" applyFont="1" applyBorder="1" applyAlignment="1">
      <alignment horizontal="right"/>
    </xf>
    <xf numFmtId="164" fontId="3" fillId="0" borderId="42" xfId="0" applyNumberFormat="1" applyFont="1" applyBorder="1" applyAlignment="1">
      <alignment horizontal="right"/>
    </xf>
    <xf numFmtId="0" fontId="4" fillId="0" borderId="26" xfId="0" applyFont="1" applyBorder="1"/>
    <xf numFmtId="0" fontId="4" fillId="0" borderId="25" xfId="0" applyFont="1" applyBorder="1"/>
    <xf numFmtId="0" fontId="3" fillId="0" borderId="14" xfId="0" applyFont="1" applyBorder="1" applyAlignment="1">
      <alignment horizontal="left"/>
    </xf>
    <xf numFmtId="0" fontId="4" fillId="0" borderId="43" xfId="0" applyFont="1" applyBorder="1"/>
    <xf numFmtId="0" fontId="4" fillId="0" borderId="44" xfId="0" applyFont="1" applyBorder="1"/>
    <xf numFmtId="164" fontId="4" fillId="0" borderId="38" xfId="0" applyNumberFormat="1" applyFont="1" applyBorder="1" applyAlignment="1">
      <alignment horizontal="right"/>
    </xf>
    <xf numFmtId="164" fontId="4" fillId="0" borderId="45" xfId="0" applyNumberFormat="1" applyFont="1" applyBorder="1" applyAlignment="1">
      <alignment horizontal="right"/>
    </xf>
    <xf numFmtId="164" fontId="4" fillId="0" borderId="38" xfId="0" applyNumberFormat="1" applyFont="1" applyBorder="1" applyAlignment="1">
      <alignment horizontal="center"/>
    </xf>
    <xf numFmtId="164" fontId="4" fillId="0" borderId="40" xfId="0" applyNumberFormat="1" applyFont="1" applyBorder="1" applyAlignment="1">
      <alignment horizontal="center"/>
    </xf>
    <xf numFmtId="164" fontId="4" fillId="0" borderId="40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164" fontId="4" fillId="0" borderId="0" xfId="0" applyNumberFormat="1" applyFont="1" applyBorder="1" applyAlignment="1">
      <alignment horizontal="right"/>
    </xf>
    <xf numFmtId="164" fontId="4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right"/>
    </xf>
    <xf numFmtId="164" fontId="4" fillId="0" borderId="26" xfId="0" applyNumberFormat="1" applyFont="1" applyBorder="1" applyAlignment="1">
      <alignment horizontal="right"/>
    </xf>
    <xf numFmtId="164" fontId="3" fillId="0" borderId="22" xfId="0" applyNumberFormat="1" applyFont="1" applyBorder="1" applyAlignment="1">
      <alignment horizontal="right"/>
    </xf>
    <xf numFmtId="164" fontId="3" fillId="0" borderId="22" xfId="0" applyNumberFormat="1" applyFont="1" applyBorder="1" applyAlignment="1">
      <alignment horizontal="center"/>
    </xf>
    <xf numFmtId="164" fontId="3" fillId="0" borderId="47" xfId="0" applyNumberFormat="1" applyFont="1" applyBorder="1" applyAlignment="1">
      <alignment horizontal="right"/>
    </xf>
    <xf numFmtId="0" fontId="4" fillId="0" borderId="48" xfId="0" applyFont="1" applyBorder="1" applyAlignment="1">
      <alignment horizontal="left"/>
    </xf>
    <xf numFmtId="164" fontId="3" fillId="0" borderId="14" xfId="0" applyNumberFormat="1" applyFont="1" applyBorder="1" applyAlignment="1">
      <alignment horizontal="center"/>
    </xf>
    <xf numFmtId="0" fontId="2" fillId="0" borderId="0" xfId="0" applyFont="1"/>
    <xf numFmtId="0" fontId="2" fillId="0" borderId="20" xfId="0" applyFont="1" applyBorder="1"/>
    <xf numFmtId="164" fontId="3" fillId="0" borderId="51" xfId="0" applyNumberFormat="1" applyFont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164" fontId="4" fillId="0" borderId="39" xfId="0" applyNumberFormat="1" applyFont="1" applyBorder="1" applyAlignment="1">
      <alignment horizontal="right"/>
    </xf>
    <xf numFmtId="0" fontId="4" fillId="0" borderId="0" xfId="0" quotePrefix="1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55" xfId="0" quotePrefix="1" applyFont="1" applyBorder="1" applyAlignment="1">
      <alignment horizontal="center"/>
    </xf>
    <xf numFmtId="0" fontId="4" fillId="0" borderId="53" xfId="0" quotePrefix="1" applyFont="1" applyBorder="1" applyAlignment="1">
      <alignment horizontal="center"/>
    </xf>
    <xf numFmtId="0" fontId="4" fillId="0" borderId="56" xfId="0" applyFont="1" applyBorder="1"/>
    <xf numFmtId="164" fontId="4" fillId="0" borderId="57" xfId="0" applyNumberFormat="1" applyFont="1" applyBorder="1" applyAlignment="1">
      <alignment horizontal="center"/>
    </xf>
    <xf numFmtId="164" fontId="10" fillId="0" borderId="38" xfId="0" applyNumberFormat="1" applyFont="1" applyBorder="1" applyAlignment="1">
      <alignment horizontal="right"/>
    </xf>
    <xf numFmtId="43" fontId="1" fillId="0" borderId="0" xfId="1" applyFont="1" applyBorder="1"/>
    <xf numFmtId="0" fontId="4" fillId="0" borderId="0" xfId="0" applyFont="1"/>
    <xf numFmtId="0" fontId="11" fillId="0" borderId="0" xfId="0" applyFont="1"/>
    <xf numFmtId="0" fontId="3" fillId="0" borderId="2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4" fillId="0" borderId="19" xfId="0" applyFont="1" applyBorder="1" applyAlignment="1">
      <alignment horizontal="left"/>
    </xf>
    <xf numFmtId="164" fontId="10" fillId="0" borderId="4" xfId="0" applyNumberFormat="1" applyFont="1" applyBorder="1" applyAlignment="1">
      <alignment horizontal="right"/>
    </xf>
    <xf numFmtId="164" fontId="10" fillId="0" borderId="6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right"/>
    </xf>
    <xf numFmtId="164" fontId="12" fillId="0" borderId="38" xfId="0" applyNumberFormat="1" applyFont="1" applyBorder="1" applyAlignment="1">
      <alignment horizontal="right"/>
    </xf>
    <xf numFmtId="43" fontId="13" fillId="0" borderId="38" xfId="1" applyFont="1" applyBorder="1"/>
    <xf numFmtId="0" fontId="14" fillId="0" borderId="0" xfId="0" applyFont="1"/>
    <xf numFmtId="164" fontId="12" fillId="0" borderId="39" xfId="0" applyNumberFormat="1" applyFont="1" applyBorder="1" applyAlignment="1">
      <alignment horizontal="right"/>
    </xf>
    <xf numFmtId="43" fontId="13" fillId="0" borderId="41" xfId="1" applyFont="1" applyBorder="1"/>
    <xf numFmtId="43" fontId="13" fillId="0" borderId="39" xfId="1" applyFont="1" applyBorder="1"/>
    <xf numFmtId="0" fontId="10" fillId="0" borderId="9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164" fontId="10" fillId="0" borderId="8" xfId="0" applyNumberFormat="1" applyFont="1" applyBorder="1" applyAlignment="1">
      <alignment horizontal="right"/>
    </xf>
    <xf numFmtId="164" fontId="10" fillId="0" borderId="21" xfId="0" applyNumberFormat="1" applyFont="1" applyBorder="1" applyAlignment="1">
      <alignment horizontal="right"/>
    </xf>
    <xf numFmtId="164" fontId="10" fillId="0" borderId="18" xfId="0" applyNumberFormat="1" applyFont="1" applyBorder="1" applyAlignment="1">
      <alignment horizontal="center"/>
    </xf>
    <xf numFmtId="164" fontId="12" fillId="0" borderId="8" xfId="0" applyNumberFormat="1" applyFont="1" applyBorder="1" applyAlignment="1">
      <alignment horizontal="right"/>
    </xf>
    <xf numFmtId="164" fontId="10" fillId="0" borderId="9" xfId="0" applyNumberFormat="1" applyFont="1" applyBorder="1" applyAlignment="1">
      <alignment horizontal="right"/>
    </xf>
    <xf numFmtId="0" fontId="10" fillId="0" borderId="3" xfId="0" applyFont="1" applyBorder="1"/>
    <xf numFmtId="0" fontId="10" fillId="0" borderId="1" xfId="0" quotePrefix="1" applyFont="1" applyBorder="1" applyAlignment="1">
      <alignment horizontal="center"/>
    </xf>
    <xf numFmtId="0" fontId="10" fillId="0" borderId="17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10" fillId="0" borderId="9" xfId="0" quotePrefix="1" applyFont="1" applyBorder="1" applyAlignment="1">
      <alignment horizontal="center"/>
    </xf>
    <xf numFmtId="0" fontId="10" fillId="0" borderId="0" xfId="0" applyFont="1" applyBorder="1"/>
    <xf numFmtId="164" fontId="10" fillId="0" borderId="27" xfId="0" applyNumberFormat="1" applyFont="1" applyBorder="1" applyAlignment="1">
      <alignment horizontal="right"/>
    </xf>
    <xf numFmtId="164" fontId="10" fillId="0" borderId="7" xfId="0" applyNumberFormat="1" applyFont="1" applyBorder="1" applyAlignment="1">
      <alignment horizontal="center"/>
    </xf>
    <xf numFmtId="164" fontId="12" fillId="0" borderId="40" xfId="0" applyNumberFormat="1" applyFont="1" applyBorder="1" applyAlignment="1">
      <alignment horizontal="right"/>
    </xf>
    <xf numFmtId="43" fontId="13" fillId="0" borderId="40" xfId="1" applyFont="1" applyBorder="1"/>
    <xf numFmtId="0" fontId="10" fillId="0" borderId="26" xfId="0" applyFont="1" applyBorder="1"/>
    <xf numFmtId="0" fontId="10" fillId="0" borderId="25" xfId="0" applyFont="1" applyBorder="1"/>
    <xf numFmtId="164" fontId="10" fillId="0" borderId="27" xfId="0" applyNumberFormat="1" applyFont="1" applyBorder="1" applyAlignment="1">
      <alignment horizontal="center"/>
    </xf>
    <xf numFmtId="164" fontId="10" fillId="0" borderId="32" xfId="0" applyNumberFormat="1" applyFont="1" applyBorder="1" applyAlignment="1">
      <alignment horizontal="right"/>
    </xf>
    <xf numFmtId="164" fontId="10" fillId="0" borderId="36" xfId="0" applyNumberFormat="1" applyFont="1" applyBorder="1" applyAlignment="1">
      <alignment horizontal="right"/>
    </xf>
    <xf numFmtId="0" fontId="15" fillId="0" borderId="14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164" fontId="10" fillId="0" borderId="13" xfId="0" applyNumberFormat="1" applyFont="1" applyBorder="1" applyAlignment="1">
      <alignment horizontal="right"/>
    </xf>
    <xf numFmtId="164" fontId="10" fillId="0" borderId="13" xfId="0" applyNumberFormat="1" applyFont="1" applyBorder="1" applyAlignment="1">
      <alignment horizontal="center"/>
    </xf>
    <xf numFmtId="164" fontId="10" fillId="0" borderId="14" xfId="0" applyNumberFormat="1" applyFont="1" applyBorder="1" applyAlignment="1">
      <alignment horizontal="right"/>
    </xf>
    <xf numFmtId="164" fontId="12" fillId="0" borderId="28" xfId="0" applyNumberFormat="1" applyFont="1" applyBorder="1" applyAlignment="1">
      <alignment horizontal="right"/>
    </xf>
    <xf numFmtId="43" fontId="13" fillId="0" borderId="28" xfId="1" applyFont="1" applyBorder="1"/>
    <xf numFmtId="0" fontId="14" fillId="0" borderId="16" xfId="0" applyFont="1" applyBorder="1"/>
    <xf numFmtId="0" fontId="12" fillId="0" borderId="14" xfId="0" applyFont="1" applyBorder="1" applyAlignment="1">
      <alignment horizontal="left"/>
    </xf>
    <xf numFmtId="0" fontId="12" fillId="0" borderId="13" xfId="0" applyFont="1" applyBorder="1" applyAlignment="1">
      <alignment horizontal="left"/>
    </xf>
    <xf numFmtId="164" fontId="12" fillId="0" borderId="13" xfId="0" applyNumberFormat="1" applyFont="1" applyBorder="1" applyAlignment="1">
      <alignment horizontal="right"/>
    </xf>
    <xf numFmtId="0" fontId="15" fillId="0" borderId="9" xfId="0" applyFont="1" applyBorder="1" applyAlignment="1">
      <alignment horizontal="left"/>
    </xf>
    <xf numFmtId="0" fontId="14" fillId="0" borderId="0" xfId="0" applyFont="1" applyBorder="1"/>
    <xf numFmtId="0" fontId="15" fillId="0" borderId="26" xfId="0" applyFont="1" applyBorder="1" applyAlignment="1">
      <alignment horizontal="left"/>
    </xf>
    <xf numFmtId="0" fontId="10" fillId="0" borderId="48" xfId="0" applyFont="1" applyBorder="1" applyAlignment="1">
      <alignment horizontal="left"/>
    </xf>
    <xf numFmtId="164" fontId="12" fillId="0" borderId="27" xfId="0" applyNumberFormat="1" applyFont="1" applyBorder="1" applyAlignment="1">
      <alignment horizontal="right"/>
    </xf>
    <xf numFmtId="164" fontId="12" fillId="0" borderId="51" xfId="0" applyNumberFormat="1" applyFont="1" applyBorder="1" applyAlignment="1">
      <alignment horizontal="right"/>
    </xf>
    <xf numFmtId="43" fontId="13" fillId="0" borderId="51" xfId="1" applyFont="1" applyBorder="1"/>
    <xf numFmtId="0" fontId="12" fillId="0" borderId="48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164" fontId="10" fillId="0" borderId="0" xfId="0" applyNumberFormat="1" applyFont="1" applyBorder="1" applyAlignment="1">
      <alignment horizontal="right"/>
    </xf>
    <xf numFmtId="164" fontId="10" fillId="0" borderId="0" xfId="0" applyNumberFormat="1" applyFont="1" applyBorder="1" applyAlignment="1">
      <alignment horizontal="center"/>
    </xf>
    <xf numFmtId="164" fontId="12" fillId="0" borderId="0" xfId="0" applyNumberFormat="1" applyFont="1" applyBorder="1" applyAlignment="1">
      <alignment horizontal="right"/>
    </xf>
    <xf numFmtId="43" fontId="13" fillId="0" borderId="0" xfId="1" applyFont="1" applyBorder="1"/>
    <xf numFmtId="0" fontId="15" fillId="0" borderId="24" xfId="0" applyFont="1" applyBorder="1" applyAlignment="1">
      <alignment horizontal="left"/>
    </xf>
    <xf numFmtId="164" fontId="10" fillId="0" borderId="28" xfId="0" applyNumberFormat="1" applyFont="1" applyBorder="1" applyAlignment="1">
      <alignment horizontal="right"/>
    </xf>
    <xf numFmtId="164" fontId="10" fillId="0" borderId="28" xfId="0" applyNumberFormat="1" applyFont="1" applyBorder="1" applyAlignment="1">
      <alignment horizontal="center"/>
    </xf>
    <xf numFmtId="164" fontId="10" fillId="0" borderId="24" xfId="0" applyNumberFormat="1" applyFont="1" applyBorder="1" applyAlignment="1">
      <alignment horizontal="right"/>
    </xf>
    <xf numFmtId="0" fontId="14" fillId="0" borderId="20" xfId="0" applyFont="1" applyBorder="1"/>
    <xf numFmtId="0" fontId="12" fillId="0" borderId="9" xfId="0" applyFont="1" applyBorder="1" applyAlignment="1">
      <alignment horizontal="left"/>
    </xf>
    <xf numFmtId="164" fontId="10" fillId="0" borderId="49" xfId="0" applyNumberFormat="1" applyFont="1" applyBorder="1" applyAlignment="1">
      <alignment horizontal="right"/>
    </xf>
    <xf numFmtId="0" fontId="12" fillId="0" borderId="26" xfId="0" applyFont="1" applyBorder="1" applyAlignment="1">
      <alignment horizontal="left"/>
    </xf>
    <xf numFmtId="0" fontId="15" fillId="0" borderId="48" xfId="0" applyFont="1" applyBorder="1" applyAlignment="1">
      <alignment horizontal="left"/>
    </xf>
    <xf numFmtId="164" fontId="10" fillId="0" borderId="26" xfId="0" applyNumberFormat="1" applyFont="1" applyBorder="1" applyAlignment="1">
      <alignment horizontal="right"/>
    </xf>
    <xf numFmtId="164" fontId="10" fillId="0" borderId="45" xfId="0" applyNumberFormat="1" applyFont="1" applyBorder="1" applyAlignment="1">
      <alignment horizontal="right"/>
    </xf>
    <xf numFmtId="164" fontId="12" fillId="0" borderId="50" xfId="0" applyNumberFormat="1" applyFont="1" applyBorder="1" applyAlignment="1">
      <alignment horizontal="right"/>
    </xf>
    <xf numFmtId="164" fontId="10" fillId="0" borderId="33" xfId="0" applyNumberFormat="1" applyFont="1" applyBorder="1" applyAlignment="1">
      <alignment horizontal="right"/>
    </xf>
    <xf numFmtId="164" fontId="10" fillId="0" borderId="37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quotePrefix="1" applyFont="1" applyBorder="1" applyAlignment="1">
      <alignment horizontal="center"/>
    </xf>
    <xf numFmtId="43" fontId="13" fillId="0" borderId="45" xfId="1" applyFont="1" applyBorder="1"/>
    <xf numFmtId="0" fontId="3" fillId="0" borderId="58" xfId="0" quotePrefix="1" applyFont="1" applyBorder="1" applyAlignment="1">
      <alignment horizontal="center"/>
    </xf>
    <xf numFmtId="164" fontId="3" fillId="0" borderId="59" xfId="0" applyNumberFormat="1" applyFont="1" applyBorder="1" applyAlignment="1">
      <alignment horizontal="right"/>
    </xf>
    <xf numFmtId="164" fontId="3" fillId="0" borderId="60" xfId="0" applyNumberFormat="1" applyFont="1" applyBorder="1" applyAlignment="1">
      <alignment horizontal="right"/>
    </xf>
    <xf numFmtId="164" fontId="3" fillId="0" borderId="61" xfId="0" applyNumberFormat="1" applyFont="1" applyBorder="1" applyAlignment="1">
      <alignment horizontal="right"/>
    </xf>
    <xf numFmtId="0" fontId="4" fillId="0" borderId="9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2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46" xfId="0" applyFont="1" applyBorder="1" applyAlignment="1">
      <alignment horizontal="left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0" fillId="0" borderId="25" xfId="0" quotePrefix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10" xfId="0" applyFont="1" applyBorder="1" applyAlignment="1">
      <alignment horizontal="left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tabSelected="1" view="pageBreakPreview" topLeftCell="A78" zoomScaleNormal="100" zoomScaleSheetLayoutView="100" workbookViewId="0">
      <selection activeCell="R109" sqref="R109"/>
    </sheetView>
  </sheetViews>
  <sheetFormatPr defaultRowHeight="15" x14ac:dyDescent="0.25"/>
  <cols>
    <col min="1" max="1" width="5" customWidth="1"/>
    <col min="2" max="2" width="48.7109375" customWidth="1"/>
    <col min="3" max="3" width="14.140625" customWidth="1"/>
    <col min="4" max="4" width="13.85546875" customWidth="1"/>
    <col min="5" max="5" width="6" style="1" customWidth="1"/>
    <col min="6" max="6" width="13.7109375" style="115" customWidth="1"/>
    <col min="7" max="8" width="12.7109375" style="115" customWidth="1"/>
    <col min="9" max="9" width="12.7109375" customWidth="1"/>
    <col min="10" max="11" width="12.140625" customWidth="1"/>
    <col min="12" max="12" width="13" customWidth="1"/>
    <col min="13" max="14" width="12.28515625" customWidth="1"/>
    <col min="15" max="15" width="12.5703125" customWidth="1"/>
    <col min="16" max="16" width="13.42578125" customWidth="1"/>
    <col min="17" max="17" width="13.7109375" customWidth="1"/>
    <col min="18" max="18" width="14" style="75" customWidth="1"/>
    <col min="19" max="19" width="12.42578125" style="75" customWidth="1"/>
  </cols>
  <sheetData>
    <row r="1" spans="1:19" s="99" customFormat="1" ht="21" x14ac:dyDescent="0.35">
      <c r="A1" s="201" t="s">
        <v>22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</row>
    <row r="2" spans="1:19" s="99" customFormat="1" ht="21" x14ac:dyDescent="0.35">
      <c r="A2" s="201" t="s">
        <v>24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</row>
    <row r="3" spans="1:19" s="99" customFormat="1" ht="21" x14ac:dyDescent="0.35">
      <c r="A3" s="201" t="s">
        <v>73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</row>
    <row r="4" spans="1:19" s="3" customFormat="1" ht="20.100000000000001" customHeight="1" x14ac:dyDescent="0.3">
      <c r="A4" s="202" t="s">
        <v>56</v>
      </c>
      <c r="B4" s="203"/>
      <c r="C4" s="119" t="s">
        <v>58</v>
      </c>
      <c r="D4" s="119" t="s">
        <v>57</v>
      </c>
      <c r="E4" s="119"/>
      <c r="F4" s="204" t="s">
        <v>1</v>
      </c>
      <c r="G4" s="204"/>
      <c r="H4" s="204"/>
      <c r="I4" s="204" t="s">
        <v>2</v>
      </c>
      <c r="J4" s="204"/>
      <c r="K4" s="204"/>
      <c r="L4" s="204" t="s">
        <v>3</v>
      </c>
      <c r="M4" s="204"/>
      <c r="N4" s="204"/>
      <c r="O4" s="204" t="s">
        <v>4</v>
      </c>
      <c r="P4" s="204"/>
      <c r="Q4" s="202"/>
      <c r="R4" s="70" t="s">
        <v>61</v>
      </c>
      <c r="S4" s="193"/>
    </row>
    <row r="5" spans="1:19" s="3" customFormat="1" ht="20.100000000000001" customHeight="1" x14ac:dyDescent="0.3">
      <c r="A5" s="116">
        <v>1</v>
      </c>
      <c r="B5" s="117" t="s">
        <v>23</v>
      </c>
      <c r="C5" s="69" t="s">
        <v>59</v>
      </c>
      <c r="D5" s="69" t="s">
        <v>60</v>
      </c>
      <c r="E5" s="5"/>
      <c r="F5" s="5" t="s">
        <v>15</v>
      </c>
      <c r="G5" s="5" t="s">
        <v>16</v>
      </c>
      <c r="H5" s="5" t="s">
        <v>17</v>
      </c>
      <c r="I5" s="5" t="s">
        <v>6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62" t="s">
        <v>14</v>
      </c>
      <c r="R5" s="196" t="s">
        <v>62</v>
      </c>
      <c r="S5" s="194"/>
    </row>
    <row r="6" spans="1:19" s="3" customFormat="1" ht="21.95" customHeight="1" x14ac:dyDescent="0.3">
      <c r="A6" s="205" t="s">
        <v>29</v>
      </c>
      <c r="B6" s="205"/>
      <c r="C6" s="60">
        <f>C7+C12</f>
        <v>6469180</v>
      </c>
      <c r="D6" s="60">
        <f>D7+D12</f>
        <v>873330</v>
      </c>
      <c r="E6" s="61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3"/>
      <c r="R6" s="72"/>
      <c r="S6" s="113"/>
    </row>
    <row r="7" spans="1:19" s="99" customFormat="1" ht="21.95" customHeight="1" x14ac:dyDescent="0.3">
      <c r="A7" s="48" t="s">
        <v>25</v>
      </c>
      <c r="B7" s="49"/>
      <c r="C7" s="10">
        <f>C8+C10</f>
        <v>6177680</v>
      </c>
      <c r="D7" s="10">
        <f>D8+D10</f>
        <v>690780</v>
      </c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42"/>
      <c r="R7" s="72"/>
      <c r="S7" s="113"/>
    </row>
    <row r="8" spans="1:19" s="99" customFormat="1" ht="21.95" customHeight="1" x14ac:dyDescent="0.3">
      <c r="A8" s="200" t="s">
        <v>30</v>
      </c>
      <c r="B8" s="206"/>
      <c r="C8" s="15">
        <v>4834400</v>
      </c>
      <c r="D8" s="15">
        <v>0</v>
      </c>
      <c r="E8" s="7" t="s">
        <v>0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4"/>
      <c r="R8" s="71"/>
      <c r="S8" s="113"/>
    </row>
    <row r="9" spans="1:19" s="99" customFormat="1" ht="21.95" customHeight="1" x14ac:dyDescent="0.3">
      <c r="A9" s="200"/>
      <c r="B9" s="200"/>
      <c r="C9" s="8"/>
      <c r="D9" s="8"/>
      <c r="E9" s="9" t="s">
        <v>5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65"/>
      <c r="R9" s="77"/>
      <c r="S9" s="113"/>
    </row>
    <row r="10" spans="1:19" s="99" customFormat="1" ht="21.95" customHeight="1" x14ac:dyDescent="0.3">
      <c r="A10" s="207" t="s">
        <v>26</v>
      </c>
      <c r="B10" s="208"/>
      <c r="C10" s="15">
        <f>1291700+51580</f>
        <v>1343280</v>
      </c>
      <c r="D10" s="15">
        <v>690780</v>
      </c>
      <c r="E10" s="7" t="s">
        <v>0</v>
      </c>
      <c r="F10" s="6">
        <v>111940</v>
      </c>
      <c r="G10" s="6">
        <v>111940</v>
      </c>
      <c r="H10" s="6">
        <v>111940</v>
      </c>
      <c r="I10" s="6">
        <v>111940</v>
      </c>
      <c r="J10" s="6">
        <v>111940</v>
      </c>
      <c r="K10" s="6">
        <v>111940</v>
      </c>
      <c r="L10" s="6">
        <v>111940</v>
      </c>
      <c r="M10" s="6">
        <v>111940</v>
      </c>
      <c r="N10" s="6">
        <v>111940</v>
      </c>
      <c r="O10" s="6">
        <v>111940</v>
      </c>
      <c r="P10" s="6">
        <v>111940</v>
      </c>
      <c r="Q10" s="6">
        <v>111940</v>
      </c>
      <c r="R10" s="76">
        <f>F10+G10+H10+I10+J10+K10+L10+M10+N10+O10+P10+Q10</f>
        <v>1343280</v>
      </c>
      <c r="S10" s="113"/>
    </row>
    <row r="11" spans="1:19" s="99" customFormat="1" ht="21.95" customHeight="1" x14ac:dyDescent="0.3">
      <c r="A11" s="200"/>
      <c r="B11" s="200"/>
      <c r="C11" s="8"/>
      <c r="D11" s="8"/>
      <c r="E11" s="9" t="s">
        <v>5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65">
        <v>0</v>
      </c>
      <c r="R11" s="77">
        <f>SUM(F11:Q11)</f>
        <v>0</v>
      </c>
      <c r="S11" s="113"/>
    </row>
    <row r="12" spans="1:19" s="99" customFormat="1" ht="21.95" customHeight="1" x14ac:dyDescent="0.3">
      <c r="A12" s="13" t="s">
        <v>18</v>
      </c>
      <c r="B12" s="14"/>
      <c r="C12" s="10">
        <f>C13+C15</f>
        <v>291500</v>
      </c>
      <c r="D12" s="10">
        <f>D13+D15</f>
        <v>182550</v>
      </c>
      <c r="E12" s="11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42"/>
      <c r="R12" s="72"/>
      <c r="S12" s="113"/>
    </row>
    <row r="13" spans="1:19" s="99" customFormat="1" ht="21.95" customHeight="1" x14ac:dyDescent="0.3">
      <c r="A13" s="200" t="s">
        <v>28</v>
      </c>
      <c r="B13" s="200"/>
      <c r="C13" s="15">
        <v>244000</v>
      </c>
      <c r="D13" s="15">
        <f>101100+24900+31500</f>
        <v>157500</v>
      </c>
      <c r="E13" s="7" t="s">
        <v>0</v>
      </c>
      <c r="F13" s="6">
        <v>31500</v>
      </c>
      <c r="G13" s="6">
        <v>31500</v>
      </c>
      <c r="H13" s="6">
        <v>31500</v>
      </c>
      <c r="I13" s="6">
        <v>31500</v>
      </c>
      <c r="J13" s="6">
        <v>25500</v>
      </c>
      <c r="K13" s="6">
        <v>25500</v>
      </c>
      <c r="L13" s="6">
        <v>25500</v>
      </c>
      <c r="M13" s="6">
        <v>25500</v>
      </c>
      <c r="N13" s="6">
        <v>16000</v>
      </c>
      <c r="O13" s="6">
        <v>0</v>
      </c>
      <c r="P13" s="6">
        <v>0</v>
      </c>
      <c r="Q13" s="6">
        <v>0</v>
      </c>
      <c r="R13" s="71">
        <f>F13+G13+H13+I13+J13+K13+L13+M13+N13+O13+P13+Q13</f>
        <v>244000</v>
      </c>
      <c r="S13" s="113"/>
    </row>
    <row r="14" spans="1:19" s="99" customFormat="1" ht="21.95" customHeight="1" x14ac:dyDescent="0.3">
      <c r="A14" s="200"/>
      <c r="B14" s="200"/>
      <c r="C14" s="8"/>
      <c r="D14" s="8"/>
      <c r="E14" s="9" t="s">
        <v>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f t="shared" ref="K14:Q14" si="0">SUM(K16)</f>
        <v>0</v>
      </c>
      <c r="L14" s="8">
        <f t="shared" si="0"/>
        <v>0</v>
      </c>
      <c r="M14" s="8">
        <f t="shared" si="0"/>
        <v>0</v>
      </c>
      <c r="N14" s="8">
        <f t="shared" si="0"/>
        <v>0</v>
      </c>
      <c r="O14" s="8">
        <f t="shared" si="0"/>
        <v>0</v>
      </c>
      <c r="P14" s="8">
        <f t="shared" si="0"/>
        <v>0</v>
      </c>
      <c r="Q14" s="65">
        <f t="shared" si="0"/>
        <v>0</v>
      </c>
      <c r="R14" s="77">
        <f>SUM(F14:Q14)</f>
        <v>0</v>
      </c>
      <c r="S14" s="113"/>
    </row>
    <row r="15" spans="1:19" s="99" customFormat="1" ht="21.95" customHeight="1" x14ac:dyDescent="0.3">
      <c r="A15" s="209" t="s">
        <v>27</v>
      </c>
      <c r="B15" s="210"/>
      <c r="C15" s="15">
        <v>47500</v>
      </c>
      <c r="D15" s="15">
        <f>23750+1300</f>
        <v>25050</v>
      </c>
      <c r="E15" s="7" t="s">
        <v>0</v>
      </c>
      <c r="F15" s="6">
        <v>3750</v>
      </c>
      <c r="G15" s="6">
        <v>3750</v>
      </c>
      <c r="H15" s="6">
        <v>3750</v>
      </c>
      <c r="I15" s="6">
        <v>6250</v>
      </c>
      <c r="J15" s="6">
        <v>3750</v>
      </c>
      <c r="K15" s="6">
        <v>3750</v>
      </c>
      <c r="L15" s="6">
        <v>3750</v>
      </c>
      <c r="M15" s="6">
        <v>3750</v>
      </c>
      <c r="N15" s="6">
        <v>3750</v>
      </c>
      <c r="O15" s="6">
        <v>3750</v>
      </c>
      <c r="P15" s="6">
        <v>3750</v>
      </c>
      <c r="Q15" s="6">
        <v>3750</v>
      </c>
      <c r="R15" s="76">
        <f>F15+G15+H15+I15+J15+K15+L15+M15+N15+O15+P15+Q15</f>
        <v>47500</v>
      </c>
      <c r="S15" s="113"/>
    </row>
    <row r="16" spans="1:19" s="99" customFormat="1" ht="21.95" customHeight="1" x14ac:dyDescent="0.3">
      <c r="A16" s="211"/>
      <c r="B16" s="212"/>
      <c r="C16" s="8"/>
      <c r="D16" s="8"/>
      <c r="E16" s="9" t="s">
        <v>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65">
        <v>0</v>
      </c>
      <c r="R16" s="77">
        <f>SUM(F16:Q16)</f>
        <v>0</v>
      </c>
      <c r="S16" s="113"/>
    </row>
    <row r="17" spans="1:19" s="99" customFormat="1" ht="21.95" customHeight="1" x14ac:dyDescent="0.3">
      <c r="A17" s="89">
        <v>2</v>
      </c>
      <c r="B17" s="4" t="s">
        <v>31</v>
      </c>
      <c r="C17" s="12"/>
      <c r="D17" s="12"/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42"/>
      <c r="R17" s="71"/>
      <c r="S17" s="113"/>
    </row>
    <row r="18" spans="1:19" s="99" customFormat="1" ht="21.95" customHeight="1" x14ac:dyDescent="0.3">
      <c r="A18" s="16">
        <v>2.1</v>
      </c>
      <c r="B18" s="17" t="s">
        <v>32</v>
      </c>
      <c r="C18" s="12"/>
      <c r="D18" s="12"/>
      <c r="E18" s="11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42"/>
      <c r="R18" s="71"/>
      <c r="S18" s="113"/>
    </row>
    <row r="19" spans="1:19" s="99" customFormat="1" ht="21.95" customHeight="1" x14ac:dyDescent="0.3">
      <c r="A19" s="16" t="s">
        <v>33</v>
      </c>
      <c r="B19" s="17" t="s">
        <v>34</v>
      </c>
      <c r="C19" s="12"/>
      <c r="D19" s="12"/>
      <c r="E19" s="11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42"/>
      <c r="R19" s="71"/>
      <c r="S19" s="113"/>
    </row>
    <row r="20" spans="1:19" s="2" customFormat="1" ht="21.95" customHeight="1" x14ac:dyDescent="0.3">
      <c r="A20" s="18" t="s">
        <v>51</v>
      </c>
      <c r="B20" s="14"/>
      <c r="C20" s="19">
        <f>C22+C24+C26+C53</f>
        <v>1594200</v>
      </c>
      <c r="D20" s="19">
        <f>D22+D24+D26+D53</f>
        <v>799640</v>
      </c>
      <c r="E20" s="20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31"/>
      <c r="R20" s="72"/>
      <c r="S20" s="113"/>
    </row>
    <row r="21" spans="1:19" s="99" customFormat="1" ht="21.95" customHeight="1" x14ac:dyDescent="0.3">
      <c r="A21" s="16"/>
      <c r="B21" s="22" t="s">
        <v>35</v>
      </c>
      <c r="C21" s="12"/>
      <c r="D21" s="12"/>
      <c r="E21" s="11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42"/>
      <c r="R21" s="71"/>
      <c r="S21" s="113"/>
    </row>
    <row r="22" spans="1:19" s="99" customFormat="1" ht="21.95" customHeight="1" x14ac:dyDescent="0.3">
      <c r="A22" s="118"/>
      <c r="B22" s="23" t="s">
        <v>36</v>
      </c>
      <c r="C22" s="12">
        <v>60000</v>
      </c>
      <c r="D22" s="12">
        <v>30000</v>
      </c>
      <c r="E22" s="24" t="s">
        <v>0</v>
      </c>
      <c r="F22" s="50">
        <v>5000</v>
      </c>
      <c r="G22" s="50">
        <v>5000</v>
      </c>
      <c r="H22" s="50">
        <v>5000</v>
      </c>
      <c r="I22" s="50">
        <v>5000</v>
      </c>
      <c r="J22" s="50">
        <v>5000</v>
      </c>
      <c r="K22" s="50">
        <v>5000</v>
      </c>
      <c r="L22" s="50">
        <v>5000</v>
      </c>
      <c r="M22" s="50">
        <v>5000</v>
      </c>
      <c r="N22" s="50">
        <v>5000</v>
      </c>
      <c r="O22" s="50">
        <v>5000</v>
      </c>
      <c r="P22" s="50">
        <v>5000</v>
      </c>
      <c r="Q22" s="50">
        <v>5000</v>
      </c>
      <c r="R22" s="78">
        <f>F22+G22+H22+I22+J22+K22+L22+M22+N22+O22+P22+Q22</f>
        <v>60000</v>
      </c>
      <c r="S22" s="113"/>
    </row>
    <row r="23" spans="1:19" s="99" customFormat="1" ht="21.95" customHeight="1" x14ac:dyDescent="0.3">
      <c r="A23" s="118"/>
      <c r="B23" s="23"/>
      <c r="C23" s="12"/>
      <c r="D23" s="12"/>
      <c r="E23" s="11" t="s">
        <v>5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42">
        <v>0</v>
      </c>
      <c r="R23" s="77">
        <f>SUM(F23:Q23)</f>
        <v>0</v>
      </c>
      <c r="S23" s="113"/>
    </row>
    <row r="24" spans="1:19" s="99" customFormat="1" ht="21.95" customHeight="1" x14ac:dyDescent="0.3">
      <c r="A24" s="120"/>
      <c r="B24" s="25" t="s">
        <v>37</v>
      </c>
      <c r="C24" s="26">
        <v>996000</v>
      </c>
      <c r="D24" s="26">
        <v>498000</v>
      </c>
      <c r="E24" s="27" t="s">
        <v>0</v>
      </c>
      <c r="F24" s="26">
        <v>83000</v>
      </c>
      <c r="G24" s="26">
        <v>83000</v>
      </c>
      <c r="H24" s="26">
        <v>83000</v>
      </c>
      <c r="I24" s="26">
        <v>83000</v>
      </c>
      <c r="J24" s="26">
        <v>83000</v>
      </c>
      <c r="K24" s="26">
        <v>83000</v>
      </c>
      <c r="L24" s="26">
        <v>83000</v>
      </c>
      <c r="M24" s="26">
        <v>83000</v>
      </c>
      <c r="N24" s="26">
        <v>83000</v>
      </c>
      <c r="O24" s="26">
        <v>83000</v>
      </c>
      <c r="P24" s="26">
        <v>83000</v>
      </c>
      <c r="Q24" s="26">
        <v>83000</v>
      </c>
      <c r="R24" s="76">
        <f>F24+G24+H24+I24+J24+K24+L24+M24+N24+O24+P24+Q24</f>
        <v>996000</v>
      </c>
      <c r="S24" s="113"/>
    </row>
    <row r="25" spans="1:19" s="99" customFormat="1" ht="21.95" customHeight="1" x14ac:dyDescent="0.3">
      <c r="A25" s="118"/>
      <c r="B25" s="23"/>
      <c r="C25" s="12"/>
      <c r="D25" s="12"/>
      <c r="E25" s="11" t="s">
        <v>5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66">
        <v>0</v>
      </c>
      <c r="R25" s="77">
        <f>SUM(F25:Q25)</f>
        <v>0</v>
      </c>
      <c r="S25" s="113"/>
    </row>
    <row r="26" spans="1:19" s="99" customFormat="1" ht="21.95" customHeight="1" x14ac:dyDescent="0.3">
      <c r="A26" s="47"/>
      <c r="B26" s="28" t="s">
        <v>39</v>
      </c>
      <c r="C26" s="19">
        <f>C27+C29+C31+C33+C35+C37+C39+C41+C43</f>
        <v>437400</v>
      </c>
      <c r="D26" s="19">
        <f>D27+D29+D31+D33+D35+D37+D39+D41+D43</f>
        <v>229140</v>
      </c>
      <c r="E26" s="20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31"/>
      <c r="R26" s="72"/>
      <c r="S26" s="113"/>
    </row>
    <row r="27" spans="1:19" s="99" customFormat="1" ht="21.95" customHeight="1" x14ac:dyDescent="0.3">
      <c r="A27" s="120"/>
      <c r="B27" s="23" t="s">
        <v>19</v>
      </c>
      <c r="C27" s="11">
        <v>18000</v>
      </c>
      <c r="D27" s="12">
        <v>10000</v>
      </c>
      <c r="E27" s="29" t="s">
        <v>0</v>
      </c>
      <c r="F27" s="12">
        <v>1500</v>
      </c>
      <c r="G27" s="12">
        <v>1500</v>
      </c>
      <c r="H27" s="12">
        <v>1500</v>
      </c>
      <c r="I27" s="12">
        <v>1500</v>
      </c>
      <c r="J27" s="12">
        <v>1500</v>
      </c>
      <c r="K27" s="12">
        <v>1500</v>
      </c>
      <c r="L27" s="12">
        <v>1500</v>
      </c>
      <c r="M27" s="12">
        <v>1500</v>
      </c>
      <c r="N27" s="12">
        <v>1500</v>
      </c>
      <c r="O27" s="12">
        <v>1500</v>
      </c>
      <c r="P27" s="12">
        <v>1500</v>
      </c>
      <c r="Q27" s="12">
        <v>1500</v>
      </c>
      <c r="R27" s="197">
        <f>F27+G27+H27+I27+J27+K27+L27+M27+N27+O27+P27+Q27</f>
        <v>18000</v>
      </c>
      <c r="S27" s="113"/>
    </row>
    <row r="28" spans="1:19" s="99" customFormat="1" ht="21.95" customHeight="1" x14ac:dyDescent="0.3">
      <c r="A28" s="53"/>
      <c r="B28" s="97"/>
      <c r="C28" s="11"/>
      <c r="D28" s="12"/>
      <c r="E28" s="11" t="s">
        <v>5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/>
      <c r="O28" s="51"/>
      <c r="P28" s="51"/>
      <c r="Q28" s="66"/>
      <c r="R28" s="77">
        <f>SUM(F28:Q28)</f>
        <v>0</v>
      </c>
      <c r="S28" s="113"/>
    </row>
    <row r="29" spans="1:19" s="99" customFormat="1" ht="21.95" customHeight="1" x14ac:dyDescent="0.3">
      <c r="A29" s="118"/>
      <c r="B29" s="23" t="s">
        <v>41</v>
      </c>
      <c r="C29" s="56">
        <v>60000</v>
      </c>
      <c r="D29" s="26">
        <v>28000</v>
      </c>
      <c r="E29" s="27" t="s">
        <v>0</v>
      </c>
      <c r="F29" s="26">
        <v>5000</v>
      </c>
      <c r="G29" s="26">
        <v>5000</v>
      </c>
      <c r="H29" s="26">
        <v>5000</v>
      </c>
      <c r="I29" s="26">
        <v>5000</v>
      </c>
      <c r="J29" s="26">
        <v>5000</v>
      </c>
      <c r="K29" s="26">
        <v>5000</v>
      </c>
      <c r="L29" s="26">
        <v>5000</v>
      </c>
      <c r="M29" s="26">
        <v>5000</v>
      </c>
      <c r="N29" s="26">
        <v>5000</v>
      </c>
      <c r="O29" s="26">
        <v>5000</v>
      </c>
      <c r="P29" s="26">
        <v>5000</v>
      </c>
      <c r="Q29" s="26">
        <v>5000</v>
      </c>
      <c r="R29" s="76">
        <f>F29+G29+H29+I29+J29+K29+L29+M29+N29+O29+P29+Q29</f>
        <v>60000</v>
      </c>
      <c r="S29" s="113"/>
    </row>
    <row r="30" spans="1:19" s="99" customFormat="1" ht="21.95" customHeight="1" x14ac:dyDescent="0.3">
      <c r="A30" s="53"/>
      <c r="B30" s="97"/>
      <c r="C30" s="36"/>
      <c r="D30" s="12"/>
      <c r="E30" s="11" t="s">
        <v>5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77">
        <f>SUM(F30:Q30)</f>
        <v>0</v>
      </c>
      <c r="S30" s="113"/>
    </row>
    <row r="31" spans="1:19" s="99" customFormat="1" ht="21.95" customHeight="1" x14ac:dyDescent="0.3">
      <c r="A31" s="118"/>
      <c r="B31" s="23" t="s">
        <v>55</v>
      </c>
      <c r="C31" s="11">
        <v>8000</v>
      </c>
      <c r="D31" s="26">
        <v>8000</v>
      </c>
      <c r="E31" s="56" t="s">
        <v>0</v>
      </c>
      <c r="F31" s="12">
        <v>0</v>
      </c>
      <c r="G31" s="12">
        <v>0</v>
      </c>
      <c r="H31" s="12"/>
      <c r="I31" s="12">
        <v>8000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42">
        <v>0</v>
      </c>
      <c r="R31" s="71">
        <f>F31+G31+H31+I31+J31+K31+L31+M31+N31+O31+P31+Q31</f>
        <v>8000</v>
      </c>
      <c r="S31" s="113"/>
    </row>
    <row r="32" spans="1:19" s="99" customFormat="1" ht="21.95" customHeight="1" x14ac:dyDescent="0.3">
      <c r="A32" s="53"/>
      <c r="B32" s="97"/>
      <c r="C32" s="11"/>
      <c r="D32" s="12"/>
      <c r="E32" s="57" t="s">
        <v>5</v>
      </c>
      <c r="F32" s="51">
        <f t="shared" ref="F32:Q32" si="1">SUM(F31)</f>
        <v>0</v>
      </c>
      <c r="G32" s="51">
        <f t="shared" si="1"/>
        <v>0</v>
      </c>
      <c r="H32" s="51">
        <v>0</v>
      </c>
      <c r="I32" s="51">
        <v>0</v>
      </c>
      <c r="J32" s="51">
        <f t="shared" si="1"/>
        <v>0</v>
      </c>
      <c r="K32" s="51">
        <v>0</v>
      </c>
      <c r="L32" s="51">
        <f t="shared" si="1"/>
        <v>0</v>
      </c>
      <c r="M32" s="51">
        <f t="shared" si="1"/>
        <v>0</v>
      </c>
      <c r="N32" s="51">
        <v>0</v>
      </c>
      <c r="O32" s="51">
        <f t="shared" si="1"/>
        <v>0</v>
      </c>
      <c r="P32" s="51">
        <f t="shared" si="1"/>
        <v>0</v>
      </c>
      <c r="Q32" s="66">
        <f t="shared" si="1"/>
        <v>0</v>
      </c>
      <c r="R32" s="77">
        <f>SUM(F32:Q32)</f>
        <v>0</v>
      </c>
      <c r="S32" s="113"/>
    </row>
    <row r="33" spans="1:19" s="99" customFormat="1" ht="21.95" customHeight="1" x14ac:dyDescent="0.3">
      <c r="A33" s="118"/>
      <c r="B33" s="23" t="s">
        <v>42</v>
      </c>
      <c r="C33" s="56">
        <v>20000</v>
      </c>
      <c r="D33" s="26">
        <v>20000</v>
      </c>
      <c r="E33" s="27" t="s">
        <v>0</v>
      </c>
      <c r="F33" s="26">
        <v>0</v>
      </c>
      <c r="G33" s="26">
        <v>0</v>
      </c>
      <c r="H33" s="26">
        <v>5000</v>
      </c>
      <c r="I33" s="26">
        <v>0</v>
      </c>
      <c r="J33" s="26">
        <v>0</v>
      </c>
      <c r="K33" s="26">
        <v>5000</v>
      </c>
      <c r="L33" s="26">
        <v>0</v>
      </c>
      <c r="M33" s="26">
        <v>0</v>
      </c>
      <c r="N33" s="26">
        <v>5000</v>
      </c>
      <c r="O33" s="26">
        <v>0</v>
      </c>
      <c r="P33" s="26">
        <v>0</v>
      </c>
      <c r="Q33" s="26">
        <v>5000</v>
      </c>
      <c r="R33" s="76">
        <f>F33+G33+H33+I33+J33+K33+L33+M33+N33+O33+P33+Q33</f>
        <v>20000</v>
      </c>
      <c r="S33" s="113"/>
    </row>
    <row r="34" spans="1:19" s="99" customFormat="1" ht="21.95" customHeight="1" x14ac:dyDescent="0.3">
      <c r="A34" s="53"/>
      <c r="B34" s="97"/>
      <c r="C34" s="36"/>
      <c r="D34" s="35"/>
      <c r="E34" s="57" t="s">
        <v>5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77">
        <f>SUM(F34:Q34)</f>
        <v>0</v>
      </c>
      <c r="S34" s="113"/>
    </row>
    <row r="35" spans="1:19" s="99" customFormat="1" ht="21.95" customHeight="1" x14ac:dyDescent="0.3">
      <c r="A35" s="118"/>
      <c r="B35" s="23" t="s">
        <v>65</v>
      </c>
      <c r="C35" s="11">
        <v>69800</v>
      </c>
      <c r="D35" s="12">
        <v>28000</v>
      </c>
      <c r="E35" s="27" t="s">
        <v>0</v>
      </c>
      <c r="F35" s="26">
        <v>5000</v>
      </c>
      <c r="G35" s="26">
        <v>5000</v>
      </c>
      <c r="H35" s="26">
        <v>5000</v>
      </c>
      <c r="I35" s="26">
        <v>5000</v>
      </c>
      <c r="J35" s="26">
        <v>5000</v>
      </c>
      <c r="K35" s="26">
        <v>5000</v>
      </c>
      <c r="L35" s="26">
        <v>5000</v>
      </c>
      <c r="M35" s="26">
        <v>5000</v>
      </c>
      <c r="N35" s="26">
        <v>7450</v>
      </c>
      <c r="O35" s="26">
        <v>7450</v>
      </c>
      <c r="P35" s="26">
        <v>7450</v>
      </c>
      <c r="Q35" s="26">
        <v>7450</v>
      </c>
      <c r="R35" s="71">
        <f>F35+G35+H35+I35+J35+K35+L35+M35+N35+O35+P35+Q35</f>
        <v>69800</v>
      </c>
      <c r="S35" s="113"/>
    </row>
    <row r="36" spans="1:19" s="99" customFormat="1" ht="21.95" customHeight="1" x14ac:dyDescent="0.3">
      <c r="A36" s="53"/>
      <c r="B36" s="34"/>
      <c r="C36" s="11"/>
      <c r="D36" s="35"/>
      <c r="E36" s="57" t="s">
        <v>5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101">
        <f>SUM(F36:Q36)</f>
        <v>0</v>
      </c>
      <c r="S36" s="113"/>
    </row>
    <row r="37" spans="1:19" s="99" customFormat="1" ht="21.95" customHeight="1" x14ac:dyDescent="0.3">
      <c r="A37" s="118"/>
      <c r="B37" s="23" t="s">
        <v>66</v>
      </c>
      <c r="C37" s="56">
        <v>30000</v>
      </c>
      <c r="D37" s="12">
        <v>15000</v>
      </c>
      <c r="E37" s="27" t="s">
        <v>0</v>
      </c>
      <c r="F37" s="12">
        <v>2500</v>
      </c>
      <c r="G37" s="12">
        <v>2500</v>
      </c>
      <c r="H37" s="12">
        <v>2500</v>
      </c>
      <c r="I37" s="12">
        <v>2500</v>
      </c>
      <c r="J37" s="12">
        <v>2500</v>
      </c>
      <c r="K37" s="12">
        <v>2500</v>
      </c>
      <c r="L37" s="12">
        <v>2500</v>
      </c>
      <c r="M37" s="12">
        <v>2500</v>
      </c>
      <c r="N37" s="12">
        <v>2500</v>
      </c>
      <c r="O37" s="12">
        <v>2500</v>
      </c>
      <c r="P37" s="12">
        <v>2500</v>
      </c>
      <c r="Q37" s="12">
        <v>2500</v>
      </c>
      <c r="R37" s="71">
        <f>SUM(F37:Q37)</f>
        <v>30000</v>
      </c>
      <c r="S37" s="113"/>
    </row>
    <row r="38" spans="1:19" s="99" customFormat="1" ht="21.95" customHeight="1" x14ac:dyDescent="0.3">
      <c r="A38" s="53"/>
      <c r="B38" s="34"/>
      <c r="C38" s="36"/>
      <c r="D38" s="35"/>
      <c r="E38" s="57" t="s">
        <v>5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66">
        <v>0</v>
      </c>
      <c r="R38" s="101">
        <f>SUM(F38:Q38)</f>
        <v>0</v>
      </c>
      <c r="S38" s="113"/>
    </row>
    <row r="39" spans="1:19" s="99" customFormat="1" ht="21.95" customHeight="1" x14ac:dyDescent="0.3">
      <c r="A39" s="118"/>
      <c r="B39" s="23" t="s">
        <v>67</v>
      </c>
      <c r="C39" s="11">
        <v>48000</v>
      </c>
      <c r="D39" s="12">
        <v>28000</v>
      </c>
      <c r="E39" s="27" t="s">
        <v>0</v>
      </c>
      <c r="F39" s="26">
        <v>4000</v>
      </c>
      <c r="G39" s="26">
        <v>4000</v>
      </c>
      <c r="H39" s="26">
        <v>4000</v>
      </c>
      <c r="I39" s="26">
        <v>4000</v>
      </c>
      <c r="J39" s="26">
        <v>4000</v>
      </c>
      <c r="K39" s="26">
        <v>4000</v>
      </c>
      <c r="L39" s="26">
        <v>4000</v>
      </c>
      <c r="M39" s="26">
        <v>4000</v>
      </c>
      <c r="N39" s="26">
        <v>4000</v>
      </c>
      <c r="O39" s="26">
        <v>4000</v>
      </c>
      <c r="P39" s="26">
        <v>4000</v>
      </c>
      <c r="Q39" s="26">
        <v>4000</v>
      </c>
      <c r="R39" s="71">
        <f>F39+G39+H39+I39+J39+K39+L39+M39+N39+O39+P39+Q39</f>
        <v>48000</v>
      </c>
      <c r="S39" s="113"/>
    </row>
    <row r="40" spans="1:19" s="99" customFormat="1" ht="21.95" customHeight="1" x14ac:dyDescent="0.3">
      <c r="A40" s="53"/>
      <c r="B40" s="34"/>
      <c r="C40" s="11"/>
      <c r="D40" s="35"/>
      <c r="E40" s="57" t="s">
        <v>5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101">
        <f>SUM(F40:Q40)</f>
        <v>0</v>
      </c>
      <c r="S40" s="113"/>
    </row>
    <row r="41" spans="1:19" s="99" customFormat="1" ht="21.95" customHeight="1" x14ac:dyDescent="0.3">
      <c r="A41" s="118"/>
      <c r="B41" s="23" t="s">
        <v>68</v>
      </c>
      <c r="C41" s="56">
        <v>108000</v>
      </c>
      <c r="D41" s="12">
        <v>54140</v>
      </c>
      <c r="E41" s="27" t="s">
        <v>0</v>
      </c>
      <c r="F41" s="12">
        <v>9000</v>
      </c>
      <c r="G41" s="12">
        <v>9000</v>
      </c>
      <c r="H41" s="12">
        <v>9000</v>
      </c>
      <c r="I41" s="12">
        <v>9000</v>
      </c>
      <c r="J41" s="12">
        <v>9000</v>
      </c>
      <c r="K41" s="12">
        <v>9000</v>
      </c>
      <c r="L41" s="12">
        <v>9000</v>
      </c>
      <c r="M41" s="12">
        <v>9000</v>
      </c>
      <c r="N41" s="12">
        <v>9000</v>
      </c>
      <c r="O41" s="12">
        <v>9000</v>
      </c>
      <c r="P41" s="12">
        <v>9000</v>
      </c>
      <c r="Q41" s="12">
        <v>9000</v>
      </c>
      <c r="R41" s="71">
        <f>SUM(F41:Q41)</f>
        <v>108000</v>
      </c>
      <c r="S41" s="113"/>
    </row>
    <row r="42" spans="1:19" s="99" customFormat="1" ht="21.95" customHeight="1" x14ac:dyDescent="0.3">
      <c r="A42" s="53"/>
      <c r="B42" s="97"/>
      <c r="C42" s="11"/>
      <c r="D42" s="12"/>
      <c r="E42" s="57" t="s">
        <v>5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101">
        <f>SUM(F42:Q42)</f>
        <v>0</v>
      </c>
      <c r="S42" s="113"/>
    </row>
    <row r="43" spans="1:19" s="99" customFormat="1" ht="21.95" customHeight="1" x14ac:dyDescent="0.3">
      <c r="A43" s="118"/>
      <c r="B43" s="23" t="s">
        <v>69</v>
      </c>
      <c r="C43" s="56">
        <v>75600</v>
      </c>
      <c r="D43" s="26">
        <v>38000</v>
      </c>
      <c r="E43" s="27" t="s">
        <v>0</v>
      </c>
      <c r="F43" s="26">
        <v>6300</v>
      </c>
      <c r="G43" s="26">
        <v>6300</v>
      </c>
      <c r="H43" s="26">
        <v>6300</v>
      </c>
      <c r="I43" s="26">
        <v>6300</v>
      </c>
      <c r="J43" s="26">
        <v>6300</v>
      </c>
      <c r="K43" s="26">
        <v>6300</v>
      </c>
      <c r="L43" s="26">
        <v>6300</v>
      </c>
      <c r="M43" s="26">
        <v>6300</v>
      </c>
      <c r="N43" s="26">
        <v>6300</v>
      </c>
      <c r="O43" s="26">
        <v>6300</v>
      </c>
      <c r="P43" s="26">
        <v>6300</v>
      </c>
      <c r="Q43" s="26">
        <v>6300</v>
      </c>
      <c r="R43" s="76">
        <f>SUM(F43:Q43)</f>
        <v>75600</v>
      </c>
      <c r="S43" s="113"/>
    </row>
    <row r="44" spans="1:19" s="99" customFormat="1" ht="21.95" customHeight="1" x14ac:dyDescent="0.3">
      <c r="A44" s="53"/>
      <c r="B44" s="34"/>
      <c r="C44" s="36"/>
      <c r="D44" s="35"/>
      <c r="E44" s="57" t="s">
        <v>5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77">
        <f>SUM(F44:Q44)</f>
        <v>0</v>
      </c>
      <c r="S44" s="113"/>
    </row>
    <row r="45" spans="1:19" s="99" customFormat="1" ht="21.95" customHeight="1" x14ac:dyDescent="0.3">
      <c r="A45" s="23"/>
      <c r="B45" s="23"/>
      <c r="C45" s="91"/>
      <c r="D45" s="90"/>
      <c r="E45" s="91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2"/>
      <c r="S45" s="113"/>
    </row>
    <row r="46" spans="1:19" s="99" customFormat="1" ht="21.95" customHeight="1" x14ac:dyDescent="0.3">
      <c r="A46" s="23"/>
      <c r="B46" s="23"/>
      <c r="C46" s="91"/>
      <c r="D46" s="90"/>
      <c r="E46" s="91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2"/>
      <c r="S46" s="113"/>
    </row>
    <row r="47" spans="1:19" s="99" customFormat="1" ht="21.95" customHeight="1" x14ac:dyDescent="0.3">
      <c r="A47" s="23"/>
      <c r="B47" s="23"/>
      <c r="C47" s="91"/>
      <c r="D47" s="90"/>
      <c r="E47" s="91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2"/>
      <c r="S47" s="113"/>
    </row>
    <row r="48" spans="1:19" s="99" customFormat="1" ht="21.95" customHeight="1" x14ac:dyDescent="0.3">
      <c r="A48" s="23"/>
      <c r="B48" s="23"/>
      <c r="C48" s="91"/>
      <c r="D48" s="90"/>
      <c r="E48" s="91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2"/>
      <c r="S48" s="113"/>
    </row>
    <row r="49" spans="1:19" s="99" customFormat="1" ht="21.95" customHeight="1" x14ac:dyDescent="0.3">
      <c r="A49" s="23"/>
      <c r="B49" s="23"/>
      <c r="C49" s="91"/>
      <c r="D49" s="90"/>
      <c r="E49" s="91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2"/>
      <c r="S49" s="113"/>
    </row>
    <row r="50" spans="1:19" s="99" customFormat="1" ht="21.95" customHeight="1" x14ac:dyDescent="0.3">
      <c r="A50" s="217" t="s">
        <v>70</v>
      </c>
      <c r="B50" s="218"/>
      <c r="C50" s="218"/>
      <c r="D50" s="218"/>
      <c r="E50" s="218"/>
      <c r="F50" s="218"/>
      <c r="G50" s="218"/>
      <c r="H50" s="218"/>
      <c r="I50" s="218"/>
      <c r="J50" s="218"/>
      <c r="K50" s="218"/>
      <c r="L50" s="218"/>
      <c r="M50" s="218"/>
      <c r="N50" s="218"/>
      <c r="O50" s="218"/>
      <c r="P50" s="218"/>
      <c r="Q50" s="218"/>
      <c r="R50" s="218"/>
      <c r="S50" s="218"/>
    </row>
    <row r="51" spans="1:19" s="99" customFormat="1" ht="21.95" customHeight="1" x14ac:dyDescent="0.3">
      <c r="A51" s="202" t="s">
        <v>56</v>
      </c>
      <c r="B51" s="203"/>
      <c r="C51" s="119" t="s">
        <v>58</v>
      </c>
      <c r="D51" s="119" t="s">
        <v>57</v>
      </c>
      <c r="E51" s="119"/>
      <c r="F51" s="204" t="s">
        <v>1</v>
      </c>
      <c r="G51" s="204"/>
      <c r="H51" s="204"/>
      <c r="I51" s="204" t="s">
        <v>2</v>
      </c>
      <c r="J51" s="204"/>
      <c r="K51" s="204"/>
      <c r="L51" s="204" t="s">
        <v>3</v>
      </c>
      <c r="M51" s="204"/>
      <c r="N51" s="204"/>
      <c r="O51" s="204" t="s">
        <v>4</v>
      </c>
      <c r="P51" s="204"/>
      <c r="Q51" s="202"/>
      <c r="R51" s="70" t="s">
        <v>61</v>
      </c>
      <c r="S51" s="193"/>
    </row>
    <row r="52" spans="1:19" s="99" customFormat="1" ht="21.95" customHeight="1" x14ac:dyDescent="0.3">
      <c r="A52" s="116"/>
      <c r="B52" s="117"/>
      <c r="C52" s="69" t="s">
        <v>59</v>
      </c>
      <c r="D52" s="69" t="s">
        <v>60</v>
      </c>
      <c r="E52" s="5"/>
      <c r="F52" s="5" t="s">
        <v>15</v>
      </c>
      <c r="G52" s="5" t="s">
        <v>16</v>
      </c>
      <c r="H52" s="5" t="s">
        <v>17</v>
      </c>
      <c r="I52" s="5" t="s">
        <v>6</v>
      </c>
      <c r="J52" s="5" t="s">
        <v>7</v>
      </c>
      <c r="K52" s="5" t="s">
        <v>8</v>
      </c>
      <c r="L52" s="5" t="s">
        <v>9</v>
      </c>
      <c r="M52" s="5" t="s">
        <v>10</v>
      </c>
      <c r="N52" s="5" t="s">
        <v>11</v>
      </c>
      <c r="O52" s="5" t="s">
        <v>12</v>
      </c>
      <c r="P52" s="5" t="s">
        <v>13</v>
      </c>
      <c r="Q52" s="62" t="s">
        <v>14</v>
      </c>
      <c r="R52" s="196" t="s">
        <v>62</v>
      </c>
      <c r="S52" s="194"/>
    </row>
    <row r="53" spans="1:19" s="99" customFormat="1" ht="21.95" customHeight="1" x14ac:dyDescent="0.3">
      <c r="A53" s="47"/>
      <c r="B53" s="30" t="s">
        <v>38</v>
      </c>
      <c r="C53" s="98">
        <f>C54+C56+C58+C60</f>
        <v>100800</v>
      </c>
      <c r="D53" s="59">
        <f>D54+D56+D58+D60</f>
        <v>42500</v>
      </c>
      <c r="E53" s="32"/>
      <c r="F53" s="33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31"/>
      <c r="R53" s="72"/>
      <c r="S53" s="113"/>
    </row>
    <row r="54" spans="1:19" s="99" customFormat="1" ht="21.95" customHeight="1" x14ac:dyDescent="0.3">
      <c r="A54" s="120"/>
      <c r="B54" s="23" t="s">
        <v>20</v>
      </c>
      <c r="C54" s="11">
        <v>27000</v>
      </c>
      <c r="D54" s="12">
        <v>5000</v>
      </c>
      <c r="E54" s="29" t="s">
        <v>0</v>
      </c>
      <c r="F54" s="12">
        <v>2250</v>
      </c>
      <c r="G54" s="12">
        <v>2250</v>
      </c>
      <c r="H54" s="12">
        <v>2250</v>
      </c>
      <c r="I54" s="12">
        <v>2250</v>
      </c>
      <c r="J54" s="12">
        <v>2250</v>
      </c>
      <c r="K54" s="12">
        <v>2250</v>
      </c>
      <c r="L54" s="12">
        <v>2250</v>
      </c>
      <c r="M54" s="12">
        <v>2250</v>
      </c>
      <c r="N54" s="12">
        <v>2250</v>
      </c>
      <c r="O54" s="12">
        <v>2250</v>
      </c>
      <c r="P54" s="12">
        <v>2250</v>
      </c>
      <c r="Q54" s="12">
        <v>2250</v>
      </c>
      <c r="R54" s="76">
        <f>F54+G54+H54+I54+J54+K54+L54+M54+N54+O54+P54+Q54</f>
        <v>27000</v>
      </c>
      <c r="S54" s="113"/>
    </row>
    <row r="55" spans="1:19" s="99" customFormat="1" ht="18.75" customHeight="1" x14ac:dyDescent="0.3">
      <c r="A55" s="118"/>
      <c r="B55" s="23"/>
      <c r="C55" s="11"/>
      <c r="D55" s="12"/>
      <c r="E55" s="11" t="s">
        <v>5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66">
        <v>0</v>
      </c>
      <c r="R55" s="77">
        <f>SUM(F55:Q55)</f>
        <v>0</v>
      </c>
      <c r="S55" s="113"/>
    </row>
    <row r="56" spans="1:19" s="99" customFormat="1" ht="21.95" customHeight="1" x14ac:dyDescent="0.3">
      <c r="A56" s="120"/>
      <c r="B56" s="25" t="s">
        <v>21</v>
      </c>
      <c r="C56" s="56">
        <v>28800</v>
      </c>
      <c r="D56" s="26">
        <v>15000</v>
      </c>
      <c r="E56" s="27" t="s">
        <v>0</v>
      </c>
      <c r="F56" s="26">
        <v>2400</v>
      </c>
      <c r="G56" s="26">
        <v>2400</v>
      </c>
      <c r="H56" s="26">
        <v>2400</v>
      </c>
      <c r="I56" s="26">
        <v>2400</v>
      </c>
      <c r="J56" s="26">
        <v>2400</v>
      </c>
      <c r="K56" s="26">
        <v>2400</v>
      </c>
      <c r="L56" s="26">
        <v>2400</v>
      </c>
      <c r="M56" s="26">
        <v>2400</v>
      </c>
      <c r="N56" s="26">
        <v>2400</v>
      </c>
      <c r="O56" s="26">
        <v>2400</v>
      </c>
      <c r="P56" s="26">
        <v>2400</v>
      </c>
      <c r="Q56" s="26">
        <v>2400</v>
      </c>
      <c r="R56" s="76">
        <f>F56+G56+H56+I56+J56+K56+L56+M56+N56+O56+P56+Q56</f>
        <v>28800</v>
      </c>
      <c r="S56" s="113"/>
    </row>
    <row r="57" spans="1:19" s="99" customFormat="1" ht="18.75" customHeight="1" x14ac:dyDescent="0.3">
      <c r="A57" s="118"/>
      <c r="B57" s="34"/>
      <c r="C57" s="36"/>
      <c r="D57" s="35"/>
      <c r="E57" s="36" t="s">
        <v>5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77">
        <f>SUM(F57:Q57)</f>
        <v>0</v>
      </c>
      <c r="S57" s="113"/>
    </row>
    <row r="58" spans="1:19" s="99" customFormat="1" ht="21.95" customHeight="1" x14ac:dyDescent="0.3">
      <c r="A58" s="120"/>
      <c r="B58" s="23" t="s">
        <v>40</v>
      </c>
      <c r="C58" s="11">
        <v>18000</v>
      </c>
      <c r="D58" s="12">
        <v>10000</v>
      </c>
      <c r="E58" s="29" t="s">
        <v>0</v>
      </c>
      <c r="F58" s="12">
        <v>1500</v>
      </c>
      <c r="G58" s="12">
        <v>1500</v>
      </c>
      <c r="H58" s="12">
        <v>1500</v>
      </c>
      <c r="I58" s="12">
        <v>1500</v>
      </c>
      <c r="J58" s="12">
        <v>1500</v>
      </c>
      <c r="K58" s="12">
        <v>1500</v>
      </c>
      <c r="L58" s="12">
        <v>1500</v>
      </c>
      <c r="M58" s="12">
        <v>1500</v>
      </c>
      <c r="N58" s="12">
        <v>1500</v>
      </c>
      <c r="O58" s="12">
        <v>1500</v>
      </c>
      <c r="P58" s="12">
        <v>1500</v>
      </c>
      <c r="Q58" s="12">
        <v>1500</v>
      </c>
      <c r="R58" s="71">
        <f>F58+G58+H58+I58+J58+K58+L58+M58+N58+O58+P58+Q58</f>
        <v>18000</v>
      </c>
      <c r="S58" s="113"/>
    </row>
    <row r="59" spans="1:19" s="99" customFormat="1" ht="18.75" customHeight="1" x14ac:dyDescent="0.3">
      <c r="A59" s="53"/>
      <c r="B59" s="34"/>
      <c r="C59" s="36"/>
      <c r="D59" s="35"/>
      <c r="E59" s="36" t="s">
        <v>5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77">
        <f>SUM(F59:Q59)</f>
        <v>0</v>
      </c>
      <c r="S59" s="113"/>
    </row>
    <row r="60" spans="1:19" s="99" customFormat="1" ht="21.95" customHeight="1" x14ac:dyDescent="0.3">
      <c r="A60" s="120"/>
      <c r="B60" s="23" t="s">
        <v>49</v>
      </c>
      <c r="C60" s="11">
        <v>27000</v>
      </c>
      <c r="D60" s="12">
        <v>12500</v>
      </c>
      <c r="E60" s="29" t="s">
        <v>0</v>
      </c>
      <c r="F60" s="12">
        <v>2250</v>
      </c>
      <c r="G60" s="12">
        <v>2250</v>
      </c>
      <c r="H60" s="12">
        <v>2250</v>
      </c>
      <c r="I60" s="12">
        <v>2250</v>
      </c>
      <c r="J60" s="12">
        <v>2250</v>
      </c>
      <c r="K60" s="12">
        <v>2250</v>
      </c>
      <c r="L60" s="12">
        <v>2250</v>
      </c>
      <c r="M60" s="12">
        <v>2250</v>
      </c>
      <c r="N60" s="12">
        <v>2250</v>
      </c>
      <c r="O60" s="12">
        <v>2250</v>
      </c>
      <c r="P60" s="12">
        <v>2250</v>
      </c>
      <c r="Q60" s="12">
        <v>2250</v>
      </c>
      <c r="R60" s="71">
        <f>F60+G60+H60+I60+J60+K60+L60+M60+N60+O60+P60+Q60</f>
        <v>27000</v>
      </c>
      <c r="S60" s="113"/>
    </row>
    <row r="61" spans="1:19" s="99" customFormat="1" ht="18.75" customHeight="1" x14ac:dyDescent="0.3">
      <c r="A61" s="53"/>
      <c r="B61" s="34"/>
      <c r="C61" s="35"/>
      <c r="D61" s="35"/>
      <c r="E61" s="36" t="s">
        <v>5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77">
        <f>SUM(F61:Q61)</f>
        <v>0</v>
      </c>
      <c r="S61" s="113"/>
    </row>
    <row r="62" spans="1:19" s="3" customFormat="1" ht="21.95" customHeight="1" x14ac:dyDescent="0.3">
      <c r="A62" s="213" t="s">
        <v>52</v>
      </c>
      <c r="B62" s="214"/>
      <c r="C62" s="45">
        <f>SUM(C63,C78,C80,C82)</f>
        <v>886400</v>
      </c>
      <c r="D62" s="45">
        <f>SUM(D63,D78,D80,D82)</f>
        <v>886400</v>
      </c>
      <c r="E62" s="46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67"/>
      <c r="R62" s="72"/>
      <c r="S62" s="113"/>
    </row>
    <row r="63" spans="1:19" s="99" customFormat="1" ht="21.95" customHeight="1" x14ac:dyDescent="0.3">
      <c r="A63" s="39">
        <v>1</v>
      </c>
      <c r="B63" s="40" t="s">
        <v>43</v>
      </c>
      <c r="C63" s="15">
        <v>886400</v>
      </c>
      <c r="D63" s="15">
        <v>886400</v>
      </c>
      <c r="E63" s="7" t="s">
        <v>0</v>
      </c>
      <c r="F63" s="6">
        <v>886400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4">
        <v>0</v>
      </c>
      <c r="R63" s="71">
        <f>F63+G63+H63+I63+J63+K63+L63+M63+N63+O63+P63+Q63</f>
        <v>886400</v>
      </c>
      <c r="S63" s="113"/>
    </row>
    <row r="64" spans="1:19" s="99" customFormat="1" ht="21.95" customHeight="1" x14ac:dyDescent="0.3">
      <c r="A64" s="79"/>
      <c r="B64" s="80" t="s">
        <v>44</v>
      </c>
      <c r="C64" s="35"/>
      <c r="D64" s="35"/>
      <c r="E64" s="36" t="s">
        <v>5</v>
      </c>
      <c r="F64" s="35">
        <v>0</v>
      </c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93">
        <v>0</v>
      </c>
      <c r="R64" s="77">
        <f>SUM(F64:Q64)</f>
        <v>0</v>
      </c>
      <c r="S64" s="113"/>
    </row>
    <row r="65" spans="1:19" s="3" customFormat="1" ht="21.95" customHeight="1" x14ac:dyDescent="0.3">
      <c r="A65" s="215" t="s">
        <v>53</v>
      </c>
      <c r="B65" s="216"/>
      <c r="C65" s="94">
        <f>C66+C68+C70</f>
        <v>48700</v>
      </c>
      <c r="D65" s="94">
        <f>D66+D68+D70</f>
        <v>44600</v>
      </c>
      <c r="E65" s="95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96"/>
      <c r="R65" s="72"/>
      <c r="S65" s="113"/>
    </row>
    <row r="66" spans="1:19" s="126" customFormat="1" ht="21.95" hidden="1" customHeight="1" x14ac:dyDescent="0.3">
      <c r="A66" s="138"/>
      <c r="B66" s="137"/>
      <c r="C66" s="121"/>
      <c r="D66" s="121"/>
      <c r="E66" s="122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7"/>
      <c r="S66" s="178"/>
    </row>
    <row r="67" spans="1:19" s="126" customFormat="1" ht="21.95" hidden="1" customHeight="1" x14ac:dyDescent="0.3">
      <c r="A67" s="143"/>
      <c r="B67" s="144"/>
      <c r="C67" s="145"/>
      <c r="D67" s="132"/>
      <c r="E67" s="146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2"/>
      <c r="Q67" s="136"/>
      <c r="R67" s="147"/>
      <c r="S67" s="178"/>
    </row>
    <row r="68" spans="1:19" s="126" customFormat="1" ht="21.95" hidden="1" customHeight="1" x14ac:dyDescent="0.3">
      <c r="A68" s="138"/>
      <c r="B68" s="137"/>
      <c r="C68" s="133"/>
      <c r="D68" s="133"/>
      <c r="E68" s="122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24"/>
      <c r="S68" s="178"/>
    </row>
    <row r="69" spans="1:19" s="126" customFormat="1" ht="21.95" hidden="1" customHeight="1" x14ac:dyDescent="0.3">
      <c r="A69" s="149"/>
      <c r="B69" s="150"/>
      <c r="C69" s="145"/>
      <c r="D69" s="145"/>
      <c r="E69" s="151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3"/>
      <c r="R69" s="147"/>
      <c r="S69" s="178"/>
    </row>
    <row r="70" spans="1:19" s="99" customFormat="1" ht="21.95" customHeight="1" x14ac:dyDescent="0.3">
      <c r="A70" s="108" t="s">
        <v>54</v>
      </c>
      <c r="B70" s="40" t="s">
        <v>63</v>
      </c>
      <c r="C70" s="84">
        <f>C72+C74</f>
        <v>48700</v>
      </c>
      <c r="D70" s="84">
        <v>44600</v>
      </c>
      <c r="E70" s="86" t="s">
        <v>0</v>
      </c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76">
        <v>44600</v>
      </c>
      <c r="S70" s="113"/>
    </row>
    <row r="71" spans="1:19" s="99" customFormat="1" ht="21.95" customHeight="1" x14ac:dyDescent="0.3">
      <c r="A71" s="106"/>
      <c r="B71" s="107" t="s">
        <v>64</v>
      </c>
      <c r="C71" s="85"/>
      <c r="D71" s="85"/>
      <c r="E71" s="87" t="s">
        <v>5</v>
      </c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77"/>
      <c r="S71" s="113"/>
    </row>
    <row r="72" spans="1:19" s="99" customFormat="1" ht="21.95" customHeight="1" x14ac:dyDescent="0.3">
      <c r="A72" s="109"/>
      <c r="B72" s="104" t="s">
        <v>71</v>
      </c>
      <c r="C72" s="84">
        <v>7200</v>
      </c>
      <c r="D72" s="84">
        <v>6500</v>
      </c>
      <c r="E72" s="86" t="s">
        <v>0</v>
      </c>
      <c r="F72" s="84">
        <v>600</v>
      </c>
      <c r="G72" s="84">
        <v>600</v>
      </c>
      <c r="H72" s="84">
        <v>600</v>
      </c>
      <c r="I72" s="84">
        <v>600</v>
      </c>
      <c r="J72" s="84">
        <v>600</v>
      </c>
      <c r="K72" s="84">
        <v>600</v>
      </c>
      <c r="L72" s="84">
        <v>600</v>
      </c>
      <c r="M72" s="84">
        <v>600</v>
      </c>
      <c r="N72" s="84">
        <v>600</v>
      </c>
      <c r="O72" s="84">
        <v>600</v>
      </c>
      <c r="P72" s="84">
        <v>600</v>
      </c>
      <c r="Q72" s="84">
        <v>600</v>
      </c>
      <c r="R72" s="76">
        <f>F72+G72+H72+I72+J72+K72+L72+M72+N72+O72+P72+Q72</f>
        <v>7200</v>
      </c>
      <c r="S72" s="113"/>
    </row>
    <row r="73" spans="1:19" s="99" customFormat="1" ht="21.95" customHeight="1" x14ac:dyDescent="0.3">
      <c r="A73" s="109"/>
      <c r="B73" s="104"/>
      <c r="C73" s="103"/>
      <c r="D73" s="103"/>
      <c r="E73" s="87" t="s">
        <v>5</v>
      </c>
      <c r="F73" s="88">
        <v>0</v>
      </c>
      <c r="G73" s="88">
        <v>0</v>
      </c>
      <c r="H73" s="88">
        <v>0</v>
      </c>
      <c r="I73" s="88">
        <v>0</v>
      </c>
      <c r="J73" s="88">
        <v>0</v>
      </c>
      <c r="K73" s="88">
        <v>0</v>
      </c>
      <c r="L73" s="88">
        <v>0</v>
      </c>
      <c r="M73" s="88">
        <v>0</v>
      </c>
      <c r="N73" s="88">
        <v>0</v>
      </c>
      <c r="O73" s="88">
        <v>0</v>
      </c>
      <c r="P73" s="88">
        <v>0</v>
      </c>
      <c r="Q73" s="88">
        <v>0</v>
      </c>
      <c r="R73" s="77">
        <f>SUM(F73:Q73)</f>
        <v>0</v>
      </c>
      <c r="S73" s="113"/>
    </row>
    <row r="74" spans="1:19" s="99" customFormat="1" ht="21.95" customHeight="1" x14ac:dyDescent="0.3">
      <c r="A74" s="109"/>
      <c r="B74" s="104" t="s">
        <v>72</v>
      </c>
      <c r="C74" s="84">
        <v>41500</v>
      </c>
      <c r="D74" s="84">
        <v>38100</v>
      </c>
      <c r="E74" s="86" t="s">
        <v>0</v>
      </c>
      <c r="F74" s="84">
        <v>3400</v>
      </c>
      <c r="G74" s="84">
        <v>3400</v>
      </c>
      <c r="H74" s="84">
        <v>3400</v>
      </c>
      <c r="I74" s="84">
        <v>3400</v>
      </c>
      <c r="J74" s="84">
        <v>3400</v>
      </c>
      <c r="K74" s="84">
        <v>3400</v>
      </c>
      <c r="L74" s="84">
        <v>3400</v>
      </c>
      <c r="M74" s="84">
        <v>3400</v>
      </c>
      <c r="N74" s="84">
        <v>3400</v>
      </c>
      <c r="O74" s="84">
        <v>3400</v>
      </c>
      <c r="P74" s="84">
        <v>3700</v>
      </c>
      <c r="Q74" s="84">
        <v>3800</v>
      </c>
      <c r="R74" s="76">
        <f>F74+G74+H74+I74+J74+K74+L74+M74+N74+O74+P74+Q74</f>
        <v>41500</v>
      </c>
      <c r="S74" s="113"/>
    </row>
    <row r="75" spans="1:19" s="99" customFormat="1" ht="21.95" customHeight="1" x14ac:dyDescent="0.3">
      <c r="A75" s="110"/>
      <c r="B75" s="104"/>
      <c r="C75" s="85"/>
      <c r="D75" s="85"/>
      <c r="E75" s="111" t="s">
        <v>5</v>
      </c>
      <c r="F75" s="88">
        <v>0</v>
      </c>
      <c r="G75" s="88">
        <v>0</v>
      </c>
      <c r="H75" s="88">
        <v>0</v>
      </c>
      <c r="I75" s="88">
        <v>0</v>
      </c>
      <c r="J75" s="88">
        <v>0</v>
      </c>
      <c r="K75" s="88">
        <v>0</v>
      </c>
      <c r="L75" s="88">
        <v>0</v>
      </c>
      <c r="M75" s="88">
        <v>0</v>
      </c>
      <c r="N75" s="88">
        <v>0</v>
      </c>
      <c r="O75" s="88">
        <v>0</v>
      </c>
      <c r="P75" s="88">
        <v>0</v>
      </c>
      <c r="Q75" s="88">
        <v>0</v>
      </c>
      <c r="R75" s="77">
        <f>SUM(F75:Q75)</f>
        <v>0</v>
      </c>
      <c r="S75" s="113"/>
    </row>
    <row r="76" spans="1:19" s="99" customFormat="1" ht="21.95" hidden="1" customHeight="1" x14ac:dyDescent="0.3">
      <c r="A76" s="41"/>
      <c r="B76" s="105"/>
      <c r="C76" s="84"/>
      <c r="D76" s="84"/>
      <c r="E76" s="86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76"/>
      <c r="S76" s="113"/>
    </row>
    <row r="77" spans="1:19" s="99" customFormat="1" ht="21.95" hidden="1" customHeight="1" x14ac:dyDescent="0.3">
      <c r="A77" s="82"/>
      <c r="B77" s="83"/>
      <c r="C77" s="85"/>
      <c r="D77" s="85"/>
      <c r="E77" s="87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77"/>
      <c r="S77" s="113"/>
    </row>
    <row r="78" spans="1:19" s="2" customFormat="1" ht="21.95" customHeight="1" x14ac:dyDescent="0.3">
      <c r="A78" s="81" t="s">
        <v>45</v>
      </c>
      <c r="B78" s="28" t="s">
        <v>46</v>
      </c>
      <c r="C78" s="21"/>
      <c r="D78" s="21"/>
      <c r="E78" s="20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31"/>
      <c r="R78" s="72"/>
      <c r="S78" s="113"/>
    </row>
    <row r="79" spans="1:19" s="2" customFormat="1" ht="21.95" customHeight="1" x14ac:dyDescent="0.3">
      <c r="A79" s="18" t="s">
        <v>18</v>
      </c>
      <c r="B79" s="14"/>
      <c r="C79" s="19">
        <f>C81+C84</f>
        <v>20600</v>
      </c>
      <c r="D79" s="19">
        <f>D81+D84</f>
        <v>10300</v>
      </c>
      <c r="E79" s="20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31"/>
      <c r="R79" s="72"/>
      <c r="S79" s="113"/>
    </row>
    <row r="80" spans="1:19" s="99" customFormat="1" ht="21.95" customHeight="1" x14ac:dyDescent="0.3">
      <c r="A80" s="16"/>
      <c r="B80" s="54" t="s">
        <v>47</v>
      </c>
      <c r="C80" s="21"/>
      <c r="D80" s="21"/>
      <c r="E80" s="20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31"/>
      <c r="R80" s="72"/>
      <c r="S80" s="113"/>
    </row>
    <row r="81" spans="1:19" s="99" customFormat="1" ht="21.95" customHeight="1" x14ac:dyDescent="0.3">
      <c r="A81" s="118"/>
      <c r="B81" s="55" t="s">
        <v>48</v>
      </c>
      <c r="C81" s="12">
        <v>16500</v>
      </c>
      <c r="D81" s="12">
        <v>8250</v>
      </c>
      <c r="E81" s="29" t="s">
        <v>0</v>
      </c>
      <c r="F81" s="12">
        <v>0</v>
      </c>
      <c r="G81" s="12">
        <v>0</v>
      </c>
      <c r="H81" s="12">
        <v>0</v>
      </c>
      <c r="I81" s="12">
        <v>0</v>
      </c>
      <c r="J81" s="12">
        <v>8250</v>
      </c>
      <c r="K81" s="12">
        <v>0</v>
      </c>
      <c r="L81" s="12">
        <v>0</v>
      </c>
      <c r="M81" s="12">
        <v>0</v>
      </c>
      <c r="N81" s="12">
        <v>8250</v>
      </c>
      <c r="O81" s="12">
        <v>0</v>
      </c>
      <c r="P81" s="12">
        <v>0</v>
      </c>
      <c r="Q81" s="12">
        <v>0</v>
      </c>
      <c r="R81" s="71">
        <f>F81+G81+H81+I81+J81+K81+L81+M81+N81+O81+P81+Q81</f>
        <v>16500</v>
      </c>
      <c r="S81" s="113"/>
    </row>
    <row r="82" spans="1:19" s="99" customFormat="1" ht="21.95" customHeight="1" x14ac:dyDescent="0.3">
      <c r="A82" s="118"/>
      <c r="B82" s="23"/>
      <c r="C82" s="12"/>
      <c r="D82" s="12"/>
      <c r="E82" s="11" t="s">
        <v>5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66">
        <v>0</v>
      </c>
      <c r="R82" s="77">
        <f>SUM(F82:Q82)</f>
        <v>0</v>
      </c>
      <c r="S82" s="113"/>
    </row>
    <row r="83" spans="1:19" s="100" customFormat="1" ht="21.95" customHeight="1" x14ac:dyDescent="0.3">
      <c r="A83" s="120"/>
      <c r="B83" s="54" t="s">
        <v>38</v>
      </c>
      <c r="C83" s="31"/>
      <c r="D83" s="58"/>
      <c r="E83" s="32"/>
      <c r="F83" s="33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31"/>
      <c r="R83" s="76"/>
      <c r="S83" s="113"/>
    </row>
    <row r="84" spans="1:19" s="99" customFormat="1" ht="21.95" customHeight="1" x14ac:dyDescent="0.3">
      <c r="A84" s="118"/>
      <c r="B84" s="55" t="s">
        <v>49</v>
      </c>
      <c r="C84" s="42">
        <v>4100</v>
      </c>
      <c r="D84" s="42">
        <v>2050</v>
      </c>
      <c r="E84" s="29" t="s">
        <v>0</v>
      </c>
      <c r="F84" s="12">
        <v>2050</v>
      </c>
      <c r="G84" s="12">
        <v>2050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76">
        <f>F84+G84+H84+I84+J84+K84+L84+M84+N84+O84+P84+Q84</f>
        <v>4100</v>
      </c>
      <c r="S84" s="113"/>
    </row>
    <row r="85" spans="1:19" s="99" customFormat="1" ht="21.95" customHeight="1" x14ac:dyDescent="0.3">
      <c r="A85" s="118"/>
      <c r="B85" s="23"/>
      <c r="C85" s="12"/>
      <c r="D85" s="12"/>
      <c r="E85" s="9" t="s">
        <v>5</v>
      </c>
      <c r="F85" s="52">
        <v>0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0</v>
      </c>
      <c r="O85" s="52">
        <v>0</v>
      </c>
      <c r="P85" s="52">
        <v>0</v>
      </c>
      <c r="Q85" s="68">
        <v>0</v>
      </c>
      <c r="R85" s="77">
        <f>SUM(F85:Q85)</f>
        <v>0</v>
      </c>
      <c r="S85" s="113"/>
    </row>
    <row r="86" spans="1:19" s="161" customFormat="1" ht="19.5" hidden="1" customHeight="1" x14ac:dyDescent="0.3">
      <c r="A86" s="154"/>
      <c r="B86" s="155"/>
      <c r="C86" s="156"/>
      <c r="D86" s="156"/>
      <c r="E86" s="157"/>
      <c r="F86" s="156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8"/>
      <c r="R86" s="159"/>
      <c r="S86" s="195"/>
    </row>
    <row r="87" spans="1:19" s="161" customFormat="1" ht="19.5" hidden="1" customHeight="1" x14ac:dyDescent="0.3">
      <c r="A87" s="162"/>
      <c r="B87" s="163"/>
      <c r="C87" s="164"/>
      <c r="D87" s="164"/>
      <c r="E87" s="157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8"/>
      <c r="R87" s="159"/>
      <c r="S87" s="160"/>
    </row>
    <row r="88" spans="1:19" s="166" customFormat="1" ht="21.95" hidden="1" customHeight="1" x14ac:dyDescent="0.3">
      <c r="A88" s="165"/>
      <c r="B88" s="139"/>
      <c r="C88" s="135"/>
      <c r="D88" s="132"/>
      <c r="E88" s="134"/>
      <c r="F88" s="132"/>
      <c r="G88" s="132"/>
      <c r="H88" s="132"/>
      <c r="I88" s="132"/>
      <c r="J88" s="132"/>
      <c r="K88" s="132"/>
      <c r="L88" s="132"/>
      <c r="M88" s="132"/>
      <c r="N88" s="132"/>
      <c r="O88" s="132"/>
      <c r="P88" s="132"/>
      <c r="Q88" s="132"/>
      <c r="R88" s="127"/>
      <c r="S88" s="129"/>
    </row>
    <row r="89" spans="1:19" s="166" customFormat="1" ht="21.95" hidden="1" customHeight="1" x14ac:dyDescent="0.3">
      <c r="A89" s="167"/>
      <c r="B89" s="168"/>
      <c r="C89" s="169"/>
      <c r="D89" s="145"/>
      <c r="E89" s="151"/>
      <c r="F89" s="152"/>
      <c r="G89" s="152"/>
      <c r="H89" s="152"/>
      <c r="I89" s="152"/>
      <c r="J89" s="152"/>
      <c r="K89" s="152"/>
      <c r="L89" s="152"/>
      <c r="M89" s="152"/>
      <c r="N89" s="152"/>
      <c r="O89" s="152"/>
      <c r="P89" s="152"/>
      <c r="Q89" s="153"/>
      <c r="R89" s="170"/>
      <c r="S89" s="171"/>
    </row>
    <row r="90" spans="1:19" s="166" customFormat="1" ht="21.95" hidden="1" customHeight="1" x14ac:dyDescent="0.3">
      <c r="A90" s="165"/>
      <c r="B90" s="139"/>
      <c r="C90" s="135"/>
      <c r="D90" s="132"/>
      <c r="E90" s="134"/>
      <c r="F90" s="132"/>
      <c r="G90" s="132"/>
      <c r="H90" s="132"/>
      <c r="I90" s="132"/>
      <c r="J90" s="132"/>
      <c r="K90" s="132"/>
      <c r="L90" s="132"/>
      <c r="M90" s="132"/>
      <c r="N90" s="132"/>
      <c r="O90" s="132"/>
      <c r="P90" s="132"/>
      <c r="Q90" s="136"/>
      <c r="R90" s="127"/>
      <c r="S90" s="129"/>
    </row>
    <row r="91" spans="1:19" s="166" customFormat="1" ht="21.95" hidden="1" customHeight="1" x14ac:dyDescent="0.3">
      <c r="A91" s="167"/>
      <c r="B91" s="168"/>
      <c r="C91" s="169"/>
      <c r="D91" s="145"/>
      <c r="E91" s="151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3"/>
      <c r="R91" s="170"/>
      <c r="S91" s="171"/>
    </row>
    <row r="92" spans="1:19" s="166" customFormat="1" ht="21.95" hidden="1" customHeight="1" x14ac:dyDescent="0.3">
      <c r="A92" s="165"/>
      <c r="B92" s="139"/>
      <c r="C92" s="135"/>
      <c r="D92" s="132"/>
      <c r="E92" s="134"/>
      <c r="F92" s="132"/>
      <c r="G92" s="132"/>
      <c r="H92" s="132"/>
      <c r="I92" s="132"/>
      <c r="J92" s="132"/>
      <c r="K92" s="132"/>
      <c r="L92" s="132"/>
      <c r="M92" s="132"/>
      <c r="N92" s="132"/>
      <c r="O92" s="132"/>
      <c r="P92" s="132"/>
      <c r="Q92" s="136"/>
      <c r="R92" s="127"/>
      <c r="S92" s="129"/>
    </row>
    <row r="93" spans="1:19" s="166" customFormat="1" ht="21.95" hidden="1" customHeight="1" x14ac:dyDescent="0.3">
      <c r="A93" s="167"/>
      <c r="B93" s="168"/>
      <c r="C93" s="169"/>
      <c r="D93" s="145"/>
      <c r="E93" s="151"/>
      <c r="F93" s="152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3"/>
      <c r="R93" s="170"/>
      <c r="S93" s="171"/>
    </row>
    <row r="94" spans="1:19" s="166" customFormat="1" ht="21.95" hidden="1" customHeight="1" x14ac:dyDescent="0.3">
      <c r="A94" s="165"/>
      <c r="B94" s="139"/>
      <c r="C94" s="135"/>
      <c r="D94" s="132"/>
      <c r="E94" s="134"/>
      <c r="F94" s="132"/>
      <c r="G94" s="132"/>
      <c r="H94" s="132"/>
      <c r="I94" s="132"/>
      <c r="J94" s="132"/>
      <c r="K94" s="132"/>
      <c r="L94" s="132"/>
      <c r="M94" s="132"/>
      <c r="N94" s="132"/>
      <c r="O94" s="132"/>
      <c r="P94" s="132"/>
      <c r="Q94" s="136"/>
      <c r="R94" s="127"/>
      <c r="S94" s="129"/>
    </row>
    <row r="95" spans="1:19" s="166" customFormat="1" ht="21.95" hidden="1" customHeight="1" x14ac:dyDescent="0.3">
      <c r="A95" s="167"/>
      <c r="B95" s="168"/>
      <c r="C95" s="169"/>
      <c r="D95" s="145"/>
      <c r="E95" s="151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3"/>
      <c r="R95" s="170"/>
      <c r="S95" s="171"/>
    </row>
    <row r="96" spans="1:19" s="166" customFormat="1" ht="21.95" hidden="1" customHeight="1" x14ac:dyDescent="0.3">
      <c r="A96" s="165"/>
      <c r="B96" s="139"/>
      <c r="C96" s="135"/>
      <c r="D96" s="132"/>
      <c r="E96" s="134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2"/>
      <c r="Q96" s="136"/>
      <c r="R96" s="127"/>
      <c r="S96" s="129"/>
    </row>
    <row r="97" spans="1:19" s="166" customFormat="1" ht="19.5" hidden="1" customHeight="1" x14ac:dyDescent="0.3">
      <c r="A97" s="167"/>
      <c r="B97" s="172"/>
      <c r="C97" s="169"/>
      <c r="D97" s="145"/>
      <c r="E97" s="151"/>
      <c r="F97" s="152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3"/>
      <c r="R97" s="170"/>
      <c r="S97" s="171"/>
    </row>
    <row r="98" spans="1:19" s="126" customFormat="1" ht="19.5" hidden="1" customHeight="1" x14ac:dyDescent="0.3">
      <c r="A98" s="130"/>
      <c r="B98" s="139"/>
      <c r="C98" s="132"/>
      <c r="D98" s="132"/>
      <c r="E98" s="134"/>
      <c r="F98" s="132"/>
      <c r="G98" s="132"/>
      <c r="H98" s="132"/>
      <c r="I98" s="132"/>
      <c r="J98" s="132"/>
      <c r="K98" s="132"/>
      <c r="L98" s="132"/>
      <c r="M98" s="132"/>
      <c r="N98" s="132"/>
      <c r="O98" s="132"/>
      <c r="P98" s="132"/>
      <c r="Q98" s="132"/>
      <c r="R98" s="127"/>
      <c r="S98" s="129"/>
    </row>
    <row r="99" spans="1:19" s="126" customFormat="1" ht="19.5" hidden="1" customHeight="1" x14ac:dyDescent="0.3">
      <c r="A99" s="173"/>
      <c r="B99" s="174"/>
      <c r="C99" s="145"/>
      <c r="D99" s="145"/>
      <c r="E99" s="151"/>
      <c r="F99" s="152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3"/>
      <c r="R99" s="147"/>
      <c r="S99" s="148"/>
    </row>
    <row r="100" spans="1:19" s="126" customFormat="1" ht="18.75" hidden="1" customHeight="1" x14ac:dyDescent="0.3">
      <c r="A100" s="131"/>
      <c r="B100" s="131"/>
      <c r="C100" s="175"/>
      <c r="D100" s="175"/>
      <c r="E100" s="176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7"/>
      <c r="S100" s="178"/>
    </row>
    <row r="101" spans="1:19" s="126" customFormat="1" ht="18.75" hidden="1" customHeight="1" x14ac:dyDescent="0.3">
      <c r="A101" s="131"/>
      <c r="B101" s="131"/>
      <c r="C101" s="175"/>
      <c r="D101" s="175"/>
      <c r="E101" s="176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7"/>
      <c r="S101" s="178"/>
    </row>
    <row r="102" spans="1:19" s="126" customFormat="1" ht="18.75" hidden="1" customHeight="1" x14ac:dyDescent="0.3">
      <c r="A102" s="131"/>
      <c r="B102" s="131"/>
      <c r="C102" s="175"/>
      <c r="D102" s="175"/>
      <c r="E102" s="176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7"/>
      <c r="S102" s="178"/>
    </row>
    <row r="103" spans="1:19" s="126" customFormat="1" ht="18.75" hidden="1" customHeight="1" x14ac:dyDescent="0.3">
      <c r="A103" s="219"/>
      <c r="B103" s="219"/>
      <c r="C103" s="219"/>
      <c r="D103" s="219"/>
      <c r="E103" s="219"/>
      <c r="F103" s="219"/>
      <c r="G103" s="219"/>
      <c r="H103" s="219"/>
      <c r="I103" s="219"/>
      <c r="J103" s="219"/>
      <c r="K103" s="219"/>
      <c r="L103" s="219"/>
      <c r="M103" s="219"/>
      <c r="N103" s="219"/>
      <c r="O103" s="219"/>
      <c r="P103" s="219"/>
      <c r="Q103" s="219"/>
      <c r="R103" s="219"/>
      <c r="S103" s="219"/>
    </row>
    <row r="104" spans="1:19" s="183" customFormat="1" ht="20.25" hidden="1" customHeight="1" x14ac:dyDescent="0.3">
      <c r="A104" s="162"/>
      <c r="B104" s="179"/>
      <c r="C104" s="158"/>
      <c r="D104" s="180"/>
      <c r="E104" s="181"/>
      <c r="F104" s="182"/>
      <c r="G104" s="156"/>
      <c r="H104" s="156"/>
      <c r="I104" s="156"/>
      <c r="J104" s="156"/>
      <c r="K104" s="156"/>
      <c r="L104" s="156"/>
      <c r="M104" s="156"/>
      <c r="N104" s="156"/>
      <c r="O104" s="156"/>
      <c r="P104" s="156"/>
      <c r="Q104" s="158"/>
      <c r="R104" s="159"/>
      <c r="S104" s="160"/>
    </row>
    <row r="105" spans="1:19" s="166" customFormat="1" ht="21.95" hidden="1" customHeight="1" x14ac:dyDescent="0.3">
      <c r="A105" s="184"/>
      <c r="B105" s="131"/>
      <c r="C105" s="136"/>
      <c r="D105" s="112"/>
      <c r="E105" s="134"/>
      <c r="F105" s="185"/>
      <c r="G105" s="132"/>
      <c r="H105" s="185"/>
      <c r="I105" s="132"/>
      <c r="J105" s="185"/>
      <c r="K105" s="132"/>
      <c r="L105" s="185"/>
      <c r="M105" s="132"/>
      <c r="N105" s="185"/>
      <c r="O105" s="132"/>
      <c r="P105" s="185"/>
      <c r="Q105" s="132"/>
      <c r="R105" s="124"/>
      <c r="S105" s="125"/>
    </row>
    <row r="106" spans="1:19" s="166" customFormat="1" ht="21.95" hidden="1" customHeight="1" x14ac:dyDescent="0.3">
      <c r="A106" s="186"/>
      <c r="B106" s="187"/>
      <c r="C106" s="188"/>
      <c r="D106" s="189"/>
      <c r="E106" s="151"/>
      <c r="F106" s="152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3"/>
      <c r="R106" s="170"/>
      <c r="S106" s="171"/>
    </row>
    <row r="107" spans="1:19" s="126" customFormat="1" ht="21.95" hidden="1" customHeight="1" x14ac:dyDescent="0.3">
      <c r="A107" s="130"/>
      <c r="B107" s="139"/>
      <c r="C107" s="136"/>
      <c r="D107" s="136"/>
      <c r="E107" s="134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90"/>
      <c r="S107" s="128"/>
    </row>
    <row r="108" spans="1:19" s="126" customFormat="1" ht="21.95" hidden="1" customHeight="1" x14ac:dyDescent="0.3">
      <c r="A108" s="130"/>
      <c r="B108" s="131"/>
      <c r="C108" s="132"/>
      <c r="D108" s="132"/>
      <c r="E108" s="146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2"/>
      <c r="R108" s="147"/>
      <c r="S108" s="148"/>
    </row>
    <row r="109" spans="1:19" s="3" customFormat="1" ht="25.5" customHeight="1" x14ac:dyDescent="0.3">
      <c r="A109" s="202" t="s">
        <v>50</v>
      </c>
      <c r="B109" s="203"/>
      <c r="C109" s="102">
        <f>C7+C12+C20+C62++C65+C79</f>
        <v>9019080</v>
      </c>
      <c r="D109" s="102">
        <f>D7+D12+D20+D62++D65+D76+D79+D87+D104</f>
        <v>2614270</v>
      </c>
      <c r="E109" s="38" t="s">
        <v>0</v>
      </c>
      <c r="F109" s="37">
        <f t="shared" ref="F109:L109" si="2">F8+F10+F13+F15+F22+F24+F27+F29+F31+F43+F54+F56+F60+F63+F66+F68+F81+F84</f>
        <v>1143340</v>
      </c>
      <c r="G109" s="37">
        <f t="shared" si="2"/>
        <v>256940</v>
      </c>
      <c r="H109" s="37">
        <f t="shared" si="2"/>
        <v>254890</v>
      </c>
      <c r="I109" s="37">
        <f t="shared" si="2"/>
        <v>265390</v>
      </c>
      <c r="J109" s="37">
        <f t="shared" si="2"/>
        <v>257140</v>
      </c>
      <c r="K109" s="37">
        <f t="shared" si="2"/>
        <v>248890</v>
      </c>
      <c r="L109" s="37">
        <f t="shared" si="2"/>
        <v>248890</v>
      </c>
      <c r="M109" s="37">
        <f t="shared" ref="M109:R109" si="3">M10+M13+M15+M22+M24+M27+M29+M31+M33+M35+M37+M39+M41+M43+M54+M56+M58+M60+M63+M66+M68+M70+M76+M81+M84+M88+M90+M92+M94+M96+M98+M105+M107</f>
        <v>270890</v>
      </c>
      <c r="N109" s="37">
        <f t="shared" si="3"/>
        <v>277090</v>
      </c>
      <c r="O109" s="37">
        <f t="shared" si="3"/>
        <v>247840</v>
      </c>
      <c r="P109" s="37">
        <f t="shared" si="3"/>
        <v>247840</v>
      </c>
      <c r="Q109" s="37">
        <f t="shared" si="3"/>
        <v>252840</v>
      </c>
      <c r="R109" s="198">
        <f t="shared" si="3"/>
        <v>4180580</v>
      </c>
      <c r="S109" s="73"/>
    </row>
    <row r="110" spans="1:19" s="3" customFormat="1" ht="30" customHeight="1" x14ac:dyDescent="0.3">
      <c r="A110" s="220"/>
      <c r="B110" s="221"/>
      <c r="C110" s="43"/>
      <c r="D110" s="43"/>
      <c r="E110" s="44" t="s">
        <v>5</v>
      </c>
      <c r="F110" s="43">
        <f>F11+F16+F28+F36+F57+F85+F89+F91+F93</f>
        <v>0</v>
      </c>
      <c r="G110" s="43">
        <f>G11+G14+G16+G23+G25+G30+G34+G36+G40+G42+G44+G57+G59+G61+G67+G89+G91+G93+G95</f>
        <v>0</v>
      </c>
      <c r="H110" s="43">
        <f>H11+H14+H16+H23+H25+H28+H36+H42+H44+H57+H59+H61+H67+H73+H89+H91++H93+H95+H97+H106+H108</f>
        <v>0</v>
      </c>
      <c r="I110" s="43">
        <f t="shared" ref="I110:Q110" si="4">I11+I14+I16+I23+I25+I28+I30+I32+I34+I36+I38+I40+I42+I44+I55+I57+I59+I61+I67+I69+I73+I75++I77+I82+I89+I91+I93+I95+I97+I106+I108</f>
        <v>0</v>
      </c>
      <c r="J110" s="43">
        <f t="shared" si="4"/>
        <v>0</v>
      </c>
      <c r="K110" s="43">
        <f t="shared" si="4"/>
        <v>0</v>
      </c>
      <c r="L110" s="43">
        <f t="shared" si="4"/>
        <v>0</v>
      </c>
      <c r="M110" s="43">
        <f t="shared" si="4"/>
        <v>0</v>
      </c>
      <c r="N110" s="43">
        <f t="shared" si="4"/>
        <v>0</v>
      </c>
      <c r="O110" s="43">
        <f t="shared" si="4"/>
        <v>0</v>
      </c>
      <c r="P110" s="43">
        <f t="shared" si="4"/>
        <v>0</v>
      </c>
      <c r="Q110" s="43">
        <f t="shared" si="4"/>
        <v>0</v>
      </c>
      <c r="R110" s="199">
        <f>SUM(F110:Q110)</f>
        <v>0</v>
      </c>
      <c r="S110" s="74"/>
    </row>
    <row r="111" spans="1:19" s="99" customFormat="1" ht="19.5" x14ac:dyDescent="0.3">
      <c r="A111" s="114"/>
      <c r="B111" s="114"/>
      <c r="C111" s="114"/>
      <c r="D111" s="114"/>
      <c r="E111" s="140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  <c r="Q111" s="114"/>
      <c r="R111" s="141"/>
      <c r="S111" s="3"/>
    </row>
    <row r="112" spans="1:19" s="99" customFormat="1" ht="18.75" x14ac:dyDescent="0.3">
      <c r="E112" s="142"/>
      <c r="R112" s="3"/>
      <c r="S112" s="3"/>
    </row>
  </sheetData>
  <sheetProtection formatCells="0" formatColumns="0" formatRows="0" insertColumns="0" insertRows="0" insertHyperlinks="0" deleteColumns="0" deleteRows="0" sort="0" autoFilter="0" pivotTables="0"/>
  <mergeCells count="28">
    <mergeCell ref="A62:B62"/>
    <mergeCell ref="A65:B65"/>
    <mergeCell ref="A103:S103"/>
    <mergeCell ref="A109:B109"/>
    <mergeCell ref="A110:B110"/>
    <mergeCell ref="A14:B14"/>
    <mergeCell ref="A15:B15"/>
    <mergeCell ref="A16:B16"/>
    <mergeCell ref="A50:S50"/>
    <mergeCell ref="A51:B51"/>
    <mergeCell ref="F51:H51"/>
    <mergeCell ref="I51:K51"/>
    <mergeCell ref="L51:N51"/>
    <mergeCell ref="O51:Q51"/>
    <mergeCell ref="A13:B13"/>
    <mergeCell ref="A1:S1"/>
    <mergeCell ref="A2:S2"/>
    <mergeCell ref="A3:S3"/>
    <mergeCell ref="A4:B4"/>
    <mergeCell ref="F4:H4"/>
    <mergeCell ref="I4:K4"/>
    <mergeCell ref="L4:N4"/>
    <mergeCell ref="O4:Q4"/>
    <mergeCell ref="A6:B6"/>
    <mergeCell ref="A8:B8"/>
    <mergeCell ref="A9:B9"/>
    <mergeCell ref="A10:B10"/>
    <mergeCell ref="A11:B11"/>
  </mergeCells>
  <pageMargins left="0.19685039370078741" right="0" top="0" bottom="0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แผนการใช้เงิน 65 (O18)  </vt:lpstr>
    </vt:vector>
  </TitlesOfParts>
  <Manager>Maatwebsite</Manager>
  <Company>Maatwebsite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แบบจัดทำแผน/รายงานผลการใช้จ่ายเงินกองทุนเพื่อบริหารงานสำนักงานประกันสังคม</dc:title>
  <dc:subject>Spreadsheet export</dc:subject>
  <dc:creator>Maatwebsite</dc:creator>
  <cp:keywords>maatwebsite, excel, export</cp:keywords>
  <dc:description>Default spreadsheet export</dc:description>
  <cp:lastModifiedBy>User</cp:lastModifiedBy>
  <cp:lastPrinted>2022-02-22T09:07:58Z</cp:lastPrinted>
  <dcterms:created xsi:type="dcterms:W3CDTF">2019-01-08T02:33:11Z</dcterms:created>
  <dcterms:modified xsi:type="dcterms:W3CDTF">2022-02-22T09:15:13Z</dcterms:modified>
  <cp:category>Excel</cp:category>
</cp:coreProperties>
</file>